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urse\excel2019adv\"/>
    </mc:Choice>
  </mc:AlternateContent>
  <xr:revisionPtr revIDLastSave="0" documentId="8_{4DE4EBD7-7D5A-4C18-B07B-65D00A3A824F}" xr6:coauthVersionLast="36" xr6:coauthVersionMax="36" xr10:uidLastSave="{00000000-0000-0000-0000-000000000000}"/>
  <bookViews>
    <workbookView xWindow="240" yWindow="75" windowWidth="11700" windowHeight="9225" tabRatio="517"/>
  </bookViews>
  <sheets>
    <sheet name="核對清單" sheetId="1" r:id="rId1"/>
    <sheet name="入帳" sheetId="2" r:id="rId2"/>
  </sheets>
  <calcPr calcId="191029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" i="1"/>
  <c r="G3" i="1"/>
  <c r="E4" i="1"/>
  <c r="G6" i="1"/>
  <c r="H11" i="1"/>
  <c r="B3" i="2"/>
  <c r="B4" i="2"/>
  <c r="B5" i="2"/>
  <c r="B6" i="2"/>
  <c r="D5" i="1"/>
  <c r="B7" i="2"/>
  <c r="B8" i="2"/>
  <c r="B9" i="2"/>
  <c r="B10" i="2"/>
  <c r="B11" i="2"/>
  <c r="B12" i="2"/>
  <c r="B13" i="2"/>
  <c r="D12" i="1" s="1"/>
  <c r="B14" i="2"/>
  <c r="B15" i="2"/>
  <c r="B16" i="2"/>
  <c r="B17" i="2"/>
  <c r="B18" i="2"/>
  <c r="F8" i="1" s="1"/>
  <c r="I8" i="1" s="1"/>
  <c r="B19" i="2"/>
  <c r="B20" i="2"/>
  <c r="B2" i="2"/>
  <c r="G4" i="1" s="1"/>
  <c r="H2" i="1"/>
  <c r="E18" i="1"/>
  <c r="G17" i="1"/>
  <c r="E16" i="1"/>
  <c r="E15" i="1"/>
  <c r="E14" i="1"/>
  <c r="G10" i="1"/>
  <c r="E7" i="1"/>
  <c r="H19" i="1"/>
  <c r="H18" i="1"/>
  <c r="F18" i="1"/>
  <c r="I18" i="1" s="1"/>
  <c r="D18" i="1"/>
  <c r="H17" i="1"/>
  <c r="D17" i="1"/>
  <c r="H16" i="1"/>
  <c r="H15" i="1"/>
  <c r="F15" i="1"/>
  <c r="I15" i="1" s="1"/>
  <c r="H14" i="1"/>
  <c r="F14" i="1"/>
  <c r="I14" i="1" s="1"/>
  <c r="H13" i="1"/>
  <c r="F13" i="1"/>
  <c r="I13" i="1" s="1"/>
  <c r="F12" i="1"/>
  <c r="I12" i="1" s="1"/>
  <c r="H10" i="1"/>
  <c r="F10" i="1"/>
  <c r="I10" i="1" s="1"/>
  <c r="D10" i="1"/>
  <c r="H9" i="1"/>
  <c r="F9" i="1"/>
  <c r="I9" i="1" s="1"/>
  <c r="D8" i="1"/>
  <c r="H7" i="1"/>
  <c r="F7" i="1"/>
  <c r="I7" i="1" s="1"/>
  <c r="F5" i="1"/>
  <c r="I5" i="1" s="1"/>
  <c r="G8" i="1" l="1"/>
  <c r="G15" i="1"/>
  <c r="D2" i="1"/>
  <c r="F11" i="1"/>
  <c r="I11" i="1" s="1"/>
  <c r="F4" i="1"/>
  <c r="I4" i="1" s="1"/>
  <c r="H12" i="1"/>
  <c r="D19" i="1"/>
  <c r="E9" i="1"/>
  <c r="H8" i="1"/>
  <c r="D13" i="1"/>
  <c r="D16" i="1"/>
  <c r="G9" i="1"/>
  <c r="G16" i="1"/>
  <c r="D11" i="1"/>
  <c r="D4" i="1"/>
  <c r="E8" i="1"/>
  <c r="E11" i="1"/>
  <c r="D9" i="1"/>
  <c r="F16" i="1"/>
  <c r="I16" i="1" s="1"/>
  <c r="F19" i="1"/>
  <c r="I19" i="1" s="1"/>
  <c r="E10" i="1"/>
  <c r="E17" i="1"/>
  <c r="H6" i="1"/>
  <c r="H3" i="1"/>
  <c r="E2" i="1"/>
  <c r="E12" i="1"/>
  <c r="H5" i="1"/>
  <c r="D14" i="1"/>
  <c r="G2" i="1"/>
  <c r="G12" i="1"/>
  <c r="G18" i="1"/>
  <c r="F6" i="1"/>
  <c r="I6" i="1" s="1"/>
  <c r="F3" i="1"/>
  <c r="I3" i="1" s="1"/>
  <c r="D7" i="1"/>
  <c r="F17" i="1"/>
  <c r="I17" i="1" s="1"/>
  <c r="E5" i="1"/>
  <c r="E13" i="1"/>
  <c r="E19" i="1"/>
  <c r="E6" i="1"/>
  <c r="E3" i="1"/>
  <c r="G5" i="1"/>
  <c r="G13" i="1"/>
  <c r="G19" i="1"/>
  <c r="D6" i="1"/>
  <c r="D3" i="1"/>
  <c r="H4" i="1"/>
  <c r="D15" i="1"/>
  <c r="G7" i="1"/>
  <c r="G14" i="1"/>
  <c r="F2" i="1"/>
  <c r="I2" i="1" s="1"/>
  <c r="G11" i="1"/>
</calcChain>
</file>

<file path=xl/sharedStrings.xml><?xml version="1.0" encoding="utf-8"?>
<sst xmlns="http://schemas.openxmlformats.org/spreadsheetml/2006/main" count="76" uniqueCount="41">
  <si>
    <t>序號</t>
    <phoneticPr fontId="2" type="noConversion"/>
  </si>
  <si>
    <t>金額</t>
    <phoneticPr fontId="2" type="noConversion"/>
  </si>
  <si>
    <t>備註</t>
    <phoneticPr fontId="2" type="noConversion"/>
  </si>
  <si>
    <t>匯款人姓名</t>
    <phoneticPr fontId="2" type="noConversion"/>
  </si>
  <si>
    <t>日期</t>
    <phoneticPr fontId="2" type="noConversion"/>
  </si>
  <si>
    <t>姓名</t>
    <phoneticPr fontId="2" type="noConversion"/>
  </si>
  <si>
    <t>金額</t>
    <phoneticPr fontId="2" type="noConversion"/>
  </si>
  <si>
    <t>帳號</t>
    <phoneticPr fontId="2" type="noConversion"/>
  </si>
  <si>
    <t>0110338695</t>
    <phoneticPr fontId="2" type="noConversion"/>
  </si>
  <si>
    <t>付款方式</t>
    <phoneticPr fontId="2" type="noConversion"/>
  </si>
  <si>
    <t>Bank</t>
    <phoneticPr fontId="2" type="noConversion"/>
  </si>
  <si>
    <t>ATM</t>
    <phoneticPr fontId="2" type="noConversion"/>
  </si>
  <si>
    <t>日期</t>
    <phoneticPr fontId="2" type="noConversion"/>
  </si>
  <si>
    <t>金額</t>
    <phoneticPr fontId="2" type="noConversion"/>
  </si>
  <si>
    <t>帳號</t>
    <phoneticPr fontId="2" type="noConversion"/>
  </si>
  <si>
    <t>付款方式</t>
    <phoneticPr fontId="2" type="noConversion"/>
  </si>
  <si>
    <t>金額核對</t>
    <phoneticPr fontId="2" type="noConversion"/>
  </si>
  <si>
    <t>呂學一</t>
  </si>
  <si>
    <t>陳啟煌</t>
  </si>
  <si>
    <t>吳月秋</t>
  </si>
  <si>
    <t>邱淑美</t>
  </si>
  <si>
    <t>許凱平</t>
  </si>
  <si>
    <t>邱淑真</t>
  </si>
  <si>
    <t>鄧永清</t>
  </si>
  <si>
    <t>劉建宏</t>
  </si>
  <si>
    <t>蔡宗龍</t>
  </si>
  <si>
    <t>傅潔瑩</t>
  </si>
  <si>
    <t>黃安婷</t>
  </si>
  <si>
    <t>張孝澤</t>
  </si>
  <si>
    <t>鍾明修</t>
  </si>
  <si>
    <t>李尉瑄</t>
  </si>
  <si>
    <t>陳嬿竹</t>
  </si>
  <si>
    <t>王盛弘</t>
  </si>
  <si>
    <t>張文瀞</t>
  </si>
  <si>
    <t>ATM</t>
    <phoneticPr fontId="2" type="noConversion"/>
  </si>
  <si>
    <t xml:space="preserve">張文瀞   </t>
    <phoneticPr fontId="2" type="noConversion"/>
  </si>
  <si>
    <t>黃玫瑋1</t>
    <phoneticPr fontId="2" type="noConversion"/>
  </si>
  <si>
    <t>黃玫瑋1</t>
    <phoneticPr fontId="2" type="noConversion"/>
  </si>
  <si>
    <t>黃玫瑋2</t>
    <phoneticPr fontId="2" type="noConversion"/>
  </si>
  <si>
    <t>姓名(trim)</t>
    <phoneticPr fontId="2" type="noConversion"/>
  </si>
  <si>
    <t>ifna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</si>
</sst>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0" formatCode="m&quot;月&quot;d&quot;日&quot;"/>
    <numFmt numFmtId="182" formatCode="m&quot;月&quot;d&quot;日&quot;;@"/>
  </numFmts>
  <fonts count="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8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82" fontId="0" fillId="0" borderId="0" xfId="0" applyNumberFormat="1" applyBorder="1">
      <alignment vertical="center"/>
    </xf>
    <xf numFmtId="41" fontId="0" fillId="0" borderId="0" xfId="1" applyFont="1" applyBorder="1">
      <alignment vertical="center"/>
    </xf>
    <xf numFmtId="41" fontId="1" fillId="0" borderId="0" xfId="1" applyBorder="1">
      <alignment vertical="center"/>
    </xf>
    <xf numFmtId="41" fontId="0" fillId="0" borderId="0" xfId="1" applyFont="1" applyFill="1" applyBorder="1">
      <alignment vertical="center"/>
    </xf>
    <xf numFmtId="41" fontId="0" fillId="0" borderId="0" xfId="1" applyFont="1" applyAlignment="1">
      <alignment horizontal="right" vertical="center"/>
    </xf>
    <xf numFmtId="14" fontId="0" fillId="0" borderId="0" xfId="0" applyNumberForma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82" fontId="1" fillId="3" borderId="0" xfId="0" applyNumberFormat="1" applyFont="1" applyFill="1" applyBorder="1" applyAlignment="1">
      <alignment horizontal="center" vertical="center"/>
    </xf>
    <xf numFmtId="41" fontId="1" fillId="3" borderId="0" xfId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14" fontId="0" fillId="0" borderId="0" xfId="0" applyNumberFormat="1" applyBorder="1">
      <alignment vertical="center"/>
    </xf>
    <xf numFmtId="0" fontId="0" fillId="4" borderId="0" xfId="0" applyFill="1">
      <alignment vertical="center"/>
    </xf>
    <xf numFmtId="180" fontId="0" fillId="4" borderId="0" xfId="0" applyNumberFormat="1" applyFill="1">
      <alignment vertical="center"/>
    </xf>
    <xf numFmtId="41" fontId="1" fillId="4" borderId="0" xfId="1" applyFont="1" applyFill="1" applyAlignment="1">
      <alignment horizontal="right" vertical="center"/>
    </xf>
    <xf numFmtId="49" fontId="0" fillId="4" borderId="0" xfId="0" applyNumberFormat="1" applyFill="1">
      <alignment vertical="center"/>
    </xf>
    <xf numFmtId="0" fontId="0" fillId="4" borderId="0" xfId="0" applyFill="1" applyBorder="1" applyAlignment="1">
      <alignment horizontal="center" vertical="center"/>
    </xf>
    <xf numFmtId="41" fontId="1" fillId="4" borderId="0" xfId="1" applyFont="1" applyFill="1" applyBorder="1">
      <alignment vertical="center"/>
    </xf>
    <xf numFmtId="0" fontId="0" fillId="4" borderId="0" xfId="0" applyFill="1" applyBorder="1">
      <alignment vertical="center"/>
    </xf>
    <xf numFmtId="14" fontId="0" fillId="4" borderId="0" xfId="0" applyNumberFormat="1" applyFill="1" applyBorder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>
      <alignment vertical="center"/>
    </xf>
    <xf numFmtId="41" fontId="1" fillId="5" borderId="0" xfId="1" applyFont="1" applyFill="1" applyBorder="1">
      <alignment vertical="center"/>
    </xf>
    <xf numFmtId="0" fontId="0" fillId="5" borderId="0" xfId="0" applyFill="1" applyBorder="1">
      <alignment vertical="center"/>
    </xf>
    <xf numFmtId="14" fontId="0" fillId="5" borderId="0" xfId="0" applyNumberFormat="1" applyFill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M23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"/>
    </sheetView>
  </sheetViews>
  <sheetFormatPr defaultRowHeight="16.5" x14ac:dyDescent="0.25"/>
  <cols>
    <col min="1" max="1" width="6.125" style="8" customWidth="1"/>
    <col min="2" max="2" width="11.875" style="9" customWidth="1"/>
    <col min="3" max="3" width="7.25" style="12" bestFit="1" customWidth="1"/>
    <col min="4" max="4" width="10.375" style="10" customWidth="1"/>
    <col min="5" max="5" width="9.5" style="11" bestFit="1" customWidth="1"/>
    <col min="6" max="6" width="10.375" style="12" customWidth="1"/>
    <col min="7" max="7" width="10.375" style="9" customWidth="1"/>
    <col min="8" max="8" width="10.375" style="10" customWidth="1"/>
    <col min="9" max="9" width="9.5" style="10" bestFit="1" customWidth="1"/>
    <col min="10" max="12" width="9" style="10"/>
    <col min="13" max="13" width="11.625" style="10" bestFit="1" customWidth="1"/>
    <col min="14" max="16384" width="9" style="10"/>
  </cols>
  <sheetData>
    <row r="1" spans="1:13" s="8" customFormat="1" x14ac:dyDescent="0.25">
      <c r="A1" s="5" t="s">
        <v>0</v>
      </c>
      <c r="B1" s="7" t="s">
        <v>3</v>
      </c>
      <c r="C1" s="6" t="s">
        <v>1</v>
      </c>
      <c r="D1" s="17" t="s">
        <v>5</v>
      </c>
      <c r="E1" s="18" t="s">
        <v>12</v>
      </c>
      <c r="F1" s="19" t="s">
        <v>13</v>
      </c>
      <c r="G1" s="20" t="s">
        <v>14</v>
      </c>
      <c r="H1" s="17" t="s">
        <v>15</v>
      </c>
      <c r="I1" s="17" t="s">
        <v>16</v>
      </c>
      <c r="K1" s="35" t="s">
        <v>40</v>
      </c>
      <c r="L1" s="17" t="s">
        <v>5</v>
      </c>
      <c r="M1" s="20" t="s">
        <v>7</v>
      </c>
    </row>
    <row r="2" spans="1:13" x14ac:dyDescent="0.25">
      <c r="A2" s="8">
        <v>1</v>
      </c>
      <c r="B2" t="s">
        <v>32</v>
      </c>
      <c r="C2" s="12">
        <v>4000</v>
      </c>
      <c r="D2" s="10" t="str">
        <f>IF(ISBLANK(VLOOKUP($B2,入帳!$B:$G,D$21,0)),"",VLOOKUP($B2,入帳!$B:$G,D$21,0))</f>
        <v>王盛弘</v>
      </c>
      <c r="E2" s="21">
        <f>IF(ISBLANK(VLOOKUP($B2,入帳!$B:$G,E$21,0)),"",VLOOKUP($B2,入帳!$B:$G,E$21,0))</f>
        <v>39055</v>
      </c>
      <c r="F2" s="10">
        <f>IF(ISBLANK(VLOOKUP($B2,入帳!$B:$G,F$21,0)),"",VLOOKUP($B2,入帳!$B:$G,F$21,0))</f>
        <v>2000</v>
      </c>
      <c r="G2" s="10" t="str">
        <f>IF(ISBLANK(VLOOKUP($B2,入帳!$B:$G,G$21,0)),"",VLOOKUP($B2,入帳!$B:$G,G$21,0))</f>
        <v/>
      </c>
      <c r="H2" s="10" t="str">
        <f>IF(ISBLANK(VLOOKUP($B2,入帳!$B:$G,H$21,0)),"",VLOOKUP($B2,入帳!$B:$G,H$21,0))</f>
        <v>Bank</v>
      </c>
      <c r="I2" s="10" t="str">
        <f>IF(F2=C2,"ok",IF(F2&lt;C2,"補交"&amp;(C2-F2),IF(F2&gt;C2,"退款"&amp;(F2-C2))))</f>
        <v>補交2000</v>
      </c>
      <c r="L2" s="10" t="str">
        <f>_xlfn.IFNA(VLOOKUP(B2,入帳!A:G,1,0),"")</f>
        <v>王盛弘</v>
      </c>
      <c r="M2" s="10">
        <f>_xlfn.IFNA(VLOOKUP(B2,入帳!A:G,5,0),"")</f>
        <v>0</v>
      </c>
    </row>
    <row r="3" spans="1:13" x14ac:dyDescent="0.25">
      <c r="A3" s="8">
        <v>2</v>
      </c>
      <c r="B3" t="s">
        <v>19</v>
      </c>
      <c r="C3" s="12">
        <v>2000</v>
      </c>
      <c r="D3" s="10" t="str">
        <f>IF(ISBLANK(VLOOKUP($B3,入帳!$B:$G,D$21,0)),"",VLOOKUP($B3,入帳!$B:$G,D$21,0))</f>
        <v>吳月秋</v>
      </c>
      <c r="E3" s="21">
        <f>IF(ISBLANK(VLOOKUP($B3,入帳!$B:$G,E$21,0)),"",VLOOKUP($B3,入帳!$B:$G,E$21,0))</f>
        <v>39024</v>
      </c>
      <c r="F3" s="10">
        <f>IF(ISBLANK(VLOOKUP($B3,入帳!$B:$G,F$21,0)),"",VLOOKUP($B3,入帳!$B:$G,F$21,0))</f>
        <v>2000</v>
      </c>
      <c r="G3" s="10" t="str">
        <f>IF(ISBLANK(VLOOKUP($B3,入帳!$B:$G,G$21,0)),"",VLOOKUP($B3,入帳!$B:$G,G$21,0))</f>
        <v/>
      </c>
      <c r="H3" s="10" t="str">
        <f>IF(ISBLANK(VLOOKUP($B3,入帳!$B:$G,H$21,0)),"",VLOOKUP($B3,入帳!$B:$G,H$21,0))</f>
        <v>Bank</v>
      </c>
      <c r="I3" s="10" t="str">
        <f>IF(F3=C3,"ok",IF(F3&lt;C3,"補交"&amp;(C3-F3),IF(F3&gt;C3,"退款"&amp;(F3-C3))))</f>
        <v>ok</v>
      </c>
      <c r="L3" s="10" t="str">
        <f>_xlfn.IFNA(VLOOKUP(B3,入帳!A:G,1,0),"")</f>
        <v>吳月秋</v>
      </c>
      <c r="M3" s="10">
        <f>_xlfn.IFNA(VLOOKUP(B3,入帳!A:G,5,0),"")</f>
        <v>0</v>
      </c>
    </row>
    <row r="4" spans="1:13" x14ac:dyDescent="0.25">
      <c r="A4" s="8">
        <v>3</v>
      </c>
      <c r="B4" t="s">
        <v>17</v>
      </c>
      <c r="C4" s="14">
        <v>2000</v>
      </c>
      <c r="D4" s="10" t="str">
        <f>IF(ISBLANK(VLOOKUP($B4,入帳!$B:$G,D$21,0)),"",VLOOKUP($B4,入帳!$B:$G,D$21,0))</f>
        <v>呂學一</v>
      </c>
      <c r="E4" s="21">
        <f>IF(ISBLANK(VLOOKUP($B4,入帳!$B:$G,E$21,0)),"",VLOOKUP($B4,入帳!$B:$G,E$21,0))</f>
        <v>39022</v>
      </c>
      <c r="F4" s="10">
        <f>IF(ISBLANK(VLOOKUP($B4,入帳!$B:$G,F$21,0)),"",VLOOKUP($B4,入帳!$B:$G,F$21,0))</f>
        <v>4000</v>
      </c>
      <c r="G4" s="10" t="str">
        <f>IF(ISBLANK(VLOOKUP($B4,入帳!$B:$G,G$21,0)),"",VLOOKUP($B4,入帳!$B:$G,G$21,0))</f>
        <v/>
      </c>
      <c r="H4" s="10" t="str">
        <f>IF(ISBLANK(VLOOKUP($B4,入帳!$B:$G,H$21,0)),"",VLOOKUP($B4,入帳!$B:$G,H$21,0))</f>
        <v>Bank</v>
      </c>
      <c r="I4" s="10" t="str">
        <f t="shared" ref="I4:I19" si="0">IF(F4=C4,"ok",IF(F4&lt;C4,"補交"&amp;(C4-F4),IF(F4&gt;C4,"退款"&amp;(F4-C4))))</f>
        <v>退款2000</v>
      </c>
      <c r="L4" s="10" t="str">
        <f>_xlfn.IFNA(VLOOKUP(B4,入帳!A:G,1,0),"")</f>
        <v>呂學一</v>
      </c>
      <c r="M4" s="10">
        <f>_xlfn.IFNA(VLOOKUP(B4,入帳!A:G,5,0),"")</f>
        <v>0</v>
      </c>
    </row>
    <row r="5" spans="1:13" x14ac:dyDescent="0.25">
      <c r="A5" s="8">
        <v>4</v>
      </c>
      <c r="B5" t="s">
        <v>30</v>
      </c>
      <c r="C5" s="12">
        <v>2000</v>
      </c>
      <c r="D5" s="10" t="str">
        <f>IF(ISBLANK(VLOOKUP($B5,入帳!$B:$G,D$21,0)),"",VLOOKUP($B5,入帳!$B:$G,D$21,0))</f>
        <v>李尉瑄</v>
      </c>
      <c r="E5" s="21">
        <f>IF(ISBLANK(VLOOKUP($B5,入帳!$B:$G,E$21,0)),"",VLOOKUP($B5,入帳!$B:$G,E$21,0))</f>
        <v>39053</v>
      </c>
      <c r="F5" s="10">
        <f>IF(ISBLANK(VLOOKUP($B5,入帳!$B:$G,F$21,0)),"",VLOOKUP($B5,入帳!$B:$G,F$21,0))</f>
        <v>2000</v>
      </c>
      <c r="G5" s="10" t="str">
        <f>IF(ISBLANK(VLOOKUP($B5,入帳!$B:$G,G$21,0)),"",VLOOKUP($B5,入帳!$B:$G,G$21,0))</f>
        <v/>
      </c>
      <c r="H5" s="10" t="str">
        <f>IF(ISBLANK(VLOOKUP($B5,入帳!$B:$G,H$21,0)),"",VLOOKUP($B5,入帳!$B:$G,H$21,0))</f>
        <v>Bank</v>
      </c>
      <c r="I5" s="10" t="str">
        <f t="shared" si="0"/>
        <v>ok</v>
      </c>
      <c r="L5" s="10" t="str">
        <f>_xlfn.IFNA(VLOOKUP(B5,入帳!A:G,1,0),"")</f>
        <v>李尉瑄</v>
      </c>
      <c r="M5" s="10">
        <f>_xlfn.IFNA(VLOOKUP(B5,入帳!A:G,5,0),"")</f>
        <v>0</v>
      </c>
    </row>
    <row r="6" spans="1:13" x14ac:dyDescent="0.25">
      <c r="A6" s="8">
        <v>5</v>
      </c>
      <c r="B6" t="s">
        <v>20</v>
      </c>
      <c r="C6" s="13">
        <v>4000</v>
      </c>
      <c r="D6" s="10" t="str">
        <f>IF(ISBLANK(VLOOKUP($B6,入帳!$B:$G,D$21,0)),"",VLOOKUP($B6,入帳!$B:$G,D$21,0))</f>
        <v>邱淑美</v>
      </c>
      <c r="E6" s="21">
        <f>IF(ISBLANK(VLOOKUP($B6,入帳!$B:$G,E$21,0)),"",VLOOKUP($B6,入帳!$B:$G,E$21,0))</f>
        <v>39025</v>
      </c>
      <c r="F6" s="10">
        <f>IF(ISBLANK(VLOOKUP($B6,入帳!$B:$G,F$21,0)),"",VLOOKUP($B6,入帳!$B:$G,F$21,0))</f>
        <v>800</v>
      </c>
      <c r="G6" s="10" t="str">
        <f>IF(ISBLANK(VLOOKUP($B6,入帳!$B:$G,G$21,0)),"",VLOOKUP($B6,入帳!$B:$G,G$21,0))</f>
        <v/>
      </c>
      <c r="H6" s="10" t="str">
        <f>IF(ISBLANK(VLOOKUP($B6,入帳!$B:$G,H$21,0)),"",VLOOKUP($B6,入帳!$B:$G,H$21,0))</f>
        <v>Bank</v>
      </c>
      <c r="I6" s="10" t="str">
        <f t="shared" si="0"/>
        <v>補交3200</v>
      </c>
      <c r="L6" s="10" t="str">
        <f>_xlfn.IFNA(VLOOKUP(B6,入帳!A:G,1,0),"")</f>
        <v>邱淑美</v>
      </c>
      <c r="M6" s="10">
        <f>_xlfn.IFNA(VLOOKUP(B6,入帳!A:G,5,0),"")</f>
        <v>0</v>
      </c>
    </row>
    <row r="7" spans="1:13" x14ac:dyDescent="0.25">
      <c r="A7" s="8">
        <v>6</v>
      </c>
      <c r="B7" t="s">
        <v>22</v>
      </c>
      <c r="C7" s="14">
        <v>2000</v>
      </c>
      <c r="D7" s="10" t="str">
        <f>IF(ISBLANK(VLOOKUP($B7,入帳!$B:$G,D$21,0)),"",VLOOKUP($B7,入帳!$B:$G,D$21,0))</f>
        <v>邱淑真</v>
      </c>
      <c r="E7" s="21">
        <f>IF(ISBLANK(VLOOKUP($B7,入帳!$B:$G,E$21,0)),"",VLOOKUP($B7,入帳!$B:$G,E$21,0))</f>
        <v>39027</v>
      </c>
      <c r="F7" s="10">
        <f>IF(ISBLANK(VLOOKUP($B7,入帳!$B:$G,F$21,0)),"",VLOOKUP($B7,入帳!$B:$G,F$21,0))</f>
        <v>2000</v>
      </c>
      <c r="G7" s="10" t="str">
        <f>IF(ISBLANK(VLOOKUP($B7,入帳!$B:$G,G$21,0)),"",VLOOKUP($B7,入帳!$B:$G,G$21,0))</f>
        <v/>
      </c>
      <c r="H7" s="10" t="str">
        <f>IF(ISBLANK(VLOOKUP($B7,入帳!$B:$G,H$21,0)),"",VLOOKUP($B7,入帳!$B:$G,H$21,0))</f>
        <v>Bank</v>
      </c>
      <c r="I7" s="10" t="str">
        <f t="shared" si="0"/>
        <v>ok</v>
      </c>
      <c r="L7" s="10" t="str">
        <f>_xlfn.IFNA(VLOOKUP(B7,入帳!A:G,1,0),"")</f>
        <v>邱淑真</v>
      </c>
      <c r="M7" s="10">
        <f>_xlfn.IFNA(VLOOKUP(B7,入帳!A:G,5,0),"")</f>
        <v>0</v>
      </c>
    </row>
    <row r="8" spans="1:13" x14ac:dyDescent="0.25">
      <c r="A8" s="30">
        <v>7</v>
      </c>
      <c r="B8" s="31" t="s">
        <v>33</v>
      </c>
      <c r="C8" s="32">
        <v>2000</v>
      </c>
      <c r="D8" s="33" t="str">
        <f>IF(ISBLANK(VLOOKUP($B8,入帳!$B:$G,D$21,0)),"",VLOOKUP($B8,入帳!$B:$G,D$21,0))</f>
        <v>張文瀞</v>
      </c>
      <c r="E8" s="34">
        <f>IF(ISBLANK(VLOOKUP($B8,入帳!$B:$G,E$21,0)),"",VLOOKUP($B8,入帳!$B:$G,E$21,0))</f>
        <v>39056</v>
      </c>
      <c r="F8" s="33">
        <f>IF(ISBLANK(VLOOKUP($B8,入帳!$B:$G,F$21,0)),"",VLOOKUP($B8,入帳!$B:$G,F$21,0))</f>
        <v>2000</v>
      </c>
      <c r="G8" s="33" t="str">
        <f>IF(ISBLANK(VLOOKUP($B8,入帳!$B:$G,G$21,0)),"",VLOOKUP($B8,入帳!$B:$G,G$21,0))</f>
        <v/>
      </c>
      <c r="H8" s="33" t="str">
        <f>IF(ISBLANK(VLOOKUP($B8,入帳!$B:$G,H$21,0)),"",VLOOKUP($B8,入帳!$B:$G,H$21,0))</f>
        <v>Bank</v>
      </c>
      <c r="I8" s="10" t="str">
        <f t="shared" si="0"/>
        <v>ok</v>
      </c>
      <c r="L8" s="10" t="str">
        <f>_xlfn.IFNA(VLOOKUP(B8,入帳!A:G,1,0),"")</f>
        <v/>
      </c>
      <c r="M8" s="10" t="str">
        <f>_xlfn.IFNA(VLOOKUP(B8,入帳!A:G,5,0),"")</f>
        <v/>
      </c>
    </row>
    <row r="9" spans="1:13" x14ac:dyDescent="0.25">
      <c r="A9" s="8">
        <v>8</v>
      </c>
      <c r="B9" t="s">
        <v>28</v>
      </c>
      <c r="C9" s="14">
        <v>4000</v>
      </c>
      <c r="D9" s="10" t="str">
        <f>IF(ISBLANK(VLOOKUP($B9,入帳!$B:$G,D$21,0)),"",VLOOKUP($B9,入帳!$B:$G,D$21,0))</f>
        <v>張孝澤</v>
      </c>
      <c r="E9" s="21">
        <f>IF(ISBLANK(VLOOKUP($B9,入帳!$B:$G,E$21,0)),"",VLOOKUP($B9,入帳!$B:$G,E$21,0))</f>
        <v>39033</v>
      </c>
      <c r="F9" s="10">
        <f>IF(ISBLANK(VLOOKUP($B9,入帳!$B:$G,F$21,0)),"",VLOOKUP($B9,入帳!$B:$G,F$21,0))</f>
        <v>800</v>
      </c>
      <c r="G9" s="10" t="str">
        <f>IF(ISBLANK(VLOOKUP($B9,入帳!$B:$G,G$21,0)),"",VLOOKUP($B9,入帳!$B:$G,G$21,0))</f>
        <v/>
      </c>
      <c r="H9" s="10" t="str">
        <f>IF(ISBLANK(VLOOKUP($B9,入帳!$B:$G,H$21,0)),"",VLOOKUP($B9,入帳!$B:$G,H$21,0))</f>
        <v>Bank</v>
      </c>
      <c r="I9" s="10" t="str">
        <f t="shared" si="0"/>
        <v>補交3200</v>
      </c>
      <c r="L9" s="10" t="str">
        <f>_xlfn.IFNA(VLOOKUP(B9,入帳!A:G,1,0),"")</f>
        <v>張孝澤</v>
      </c>
      <c r="M9" s="10">
        <f>_xlfn.IFNA(VLOOKUP(B9,入帳!A:G,5,0),"")</f>
        <v>0</v>
      </c>
    </row>
    <row r="10" spans="1:13" x14ac:dyDescent="0.25">
      <c r="A10" s="8">
        <v>9</v>
      </c>
      <c r="B10" t="s">
        <v>21</v>
      </c>
      <c r="C10" s="12">
        <v>2000</v>
      </c>
      <c r="D10" s="10" t="str">
        <f>IF(ISBLANK(VLOOKUP($B10,入帳!$B:$G,D$21,0)),"",VLOOKUP($B10,入帳!$B:$G,D$21,0))</f>
        <v>許凱平</v>
      </c>
      <c r="E10" s="21">
        <f>IF(ISBLANK(VLOOKUP($B10,入帳!$B:$G,E$21,0)),"",VLOOKUP($B10,入帳!$B:$G,E$21,0))</f>
        <v>39026</v>
      </c>
      <c r="F10" s="10">
        <f>IF(ISBLANK(VLOOKUP($B10,入帳!$B:$G,F$21,0)),"",VLOOKUP($B10,入帳!$B:$G,F$21,0))</f>
        <v>4000</v>
      </c>
      <c r="G10" s="10" t="str">
        <f>IF(ISBLANK(VLOOKUP($B10,入帳!$B:$G,G$21,0)),"",VLOOKUP($B10,入帳!$B:$G,G$21,0))</f>
        <v/>
      </c>
      <c r="H10" s="10" t="str">
        <f>IF(ISBLANK(VLOOKUP($B10,入帳!$B:$G,H$21,0)),"",VLOOKUP($B10,入帳!$B:$G,H$21,0))</f>
        <v>Bank</v>
      </c>
      <c r="I10" s="10" t="str">
        <f t="shared" si="0"/>
        <v>退款2000</v>
      </c>
      <c r="L10" s="10" t="str">
        <f>_xlfn.IFNA(VLOOKUP(B10,入帳!A:G,1,0),"")</f>
        <v>許凱平</v>
      </c>
      <c r="M10" s="10">
        <f>_xlfn.IFNA(VLOOKUP(B10,入帳!A:G,5,0),"")</f>
        <v>0</v>
      </c>
    </row>
    <row r="11" spans="1:13" x14ac:dyDescent="0.25">
      <c r="A11" s="8">
        <v>10</v>
      </c>
      <c r="B11" t="s">
        <v>18</v>
      </c>
      <c r="C11" s="12">
        <v>800</v>
      </c>
      <c r="D11" s="10" t="str">
        <f>IF(ISBLANK(VLOOKUP($B11,入帳!$B:$G,D$21,0)),"",VLOOKUP($B11,入帳!$B:$G,D$21,0))</f>
        <v>陳啟煌</v>
      </c>
      <c r="E11" s="21">
        <f>IF(ISBLANK(VLOOKUP($B11,入帳!$B:$G,E$21,0)),"",VLOOKUP($B11,入帳!$B:$G,E$21,0))</f>
        <v>39023</v>
      </c>
      <c r="F11" s="10">
        <f>IF(ISBLANK(VLOOKUP($B11,入帳!$B:$G,F$21,0)),"",VLOOKUP($B11,入帳!$B:$G,F$21,0))</f>
        <v>2000</v>
      </c>
      <c r="G11" s="10" t="str">
        <f>IF(ISBLANK(VLOOKUP($B11,入帳!$B:$G,G$21,0)),"",VLOOKUP($B11,入帳!$B:$G,G$21,0))</f>
        <v>0110338695</v>
      </c>
      <c r="H11" s="10" t="str">
        <f>IF(ISBLANK(VLOOKUP($B11,入帳!$B:$G,H$21,0)),"",VLOOKUP($B11,入帳!$B:$G,H$21,0))</f>
        <v>ATM</v>
      </c>
      <c r="I11" s="10" t="str">
        <f t="shared" si="0"/>
        <v>退款1200</v>
      </c>
      <c r="L11" s="10" t="str">
        <f>_xlfn.IFNA(VLOOKUP(B11,入帳!A:G,1,0),"")</f>
        <v>陳啟煌</v>
      </c>
      <c r="M11" s="10" t="str">
        <f>_xlfn.IFNA(VLOOKUP(B11,入帳!A:G,5,0),"")</f>
        <v>0110338695</v>
      </c>
    </row>
    <row r="12" spans="1:13" x14ac:dyDescent="0.25">
      <c r="A12" s="8">
        <v>11</v>
      </c>
      <c r="B12" t="s">
        <v>31</v>
      </c>
      <c r="C12" s="14">
        <v>4800</v>
      </c>
      <c r="D12" s="10" t="str">
        <f>IF(ISBLANK(VLOOKUP($B12,入帳!$B:$G,D$21,0)),"",VLOOKUP($B12,入帳!$B:$G,D$21,0))</f>
        <v>陳嬿竹</v>
      </c>
      <c r="E12" s="21">
        <f>IF(ISBLANK(VLOOKUP($B12,入帳!$B:$G,E$21,0)),"",VLOOKUP($B12,入帳!$B:$G,E$21,0))</f>
        <v>39054</v>
      </c>
      <c r="F12" s="10">
        <f>IF(ISBLANK(VLOOKUP($B12,入帳!$B:$G,F$21,0)),"",VLOOKUP($B12,入帳!$B:$G,F$21,0))</f>
        <v>4800</v>
      </c>
      <c r="G12" s="10" t="str">
        <f>IF(ISBLANK(VLOOKUP($B12,入帳!$B:$G,G$21,0)),"",VLOOKUP($B12,入帳!$B:$G,G$21,0))</f>
        <v/>
      </c>
      <c r="H12" s="10" t="str">
        <f>IF(ISBLANK(VLOOKUP($B12,入帳!$B:$G,H$21,0)),"",VLOOKUP($B12,入帳!$B:$G,H$21,0))</f>
        <v>Bank</v>
      </c>
      <c r="I12" s="10" t="str">
        <f t="shared" si="0"/>
        <v>ok</v>
      </c>
      <c r="L12" s="10" t="str">
        <f>_xlfn.IFNA(VLOOKUP(B12,入帳!A:G,1,0),"")</f>
        <v>陳嬿竹</v>
      </c>
      <c r="M12" s="10">
        <f>_xlfn.IFNA(VLOOKUP(B12,入帳!A:G,5,0),"")</f>
        <v>0</v>
      </c>
    </row>
    <row r="13" spans="1:13" x14ac:dyDescent="0.25">
      <c r="A13" s="8">
        <v>12</v>
      </c>
      <c r="B13" t="s">
        <v>26</v>
      </c>
      <c r="C13" s="12">
        <v>2000</v>
      </c>
      <c r="D13" s="10" t="str">
        <f>IF(ISBLANK(VLOOKUP($B13,入帳!$B:$G,D$21,0)),"",VLOOKUP($B13,入帳!$B:$G,D$21,0))</f>
        <v>傅潔瑩</v>
      </c>
      <c r="E13" s="21">
        <f>IF(ISBLANK(VLOOKUP($B13,入帳!$B:$G,E$21,0)),"",VLOOKUP($B13,入帳!$B:$G,E$21,0))</f>
        <v>39031</v>
      </c>
      <c r="F13" s="10">
        <f>IF(ISBLANK(VLOOKUP($B13,入帳!$B:$G,F$21,0)),"",VLOOKUP($B13,入帳!$B:$G,F$21,0))</f>
        <v>2000</v>
      </c>
      <c r="G13" s="10" t="str">
        <f>IF(ISBLANK(VLOOKUP($B13,入帳!$B:$G,G$21,0)),"",VLOOKUP($B13,入帳!$B:$G,G$21,0))</f>
        <v/>
      </c>
      <c r="H13" s="10" t="str">
        <f>IF(ISBLANK(VLOOKUP($B13,入帳!$B:$G,H$21,0)),"",VLOOKUP($B13,入帳!$B:$G,H$21,0))</f>
        <v>Bank</v>
      </c>
      <c r="I13" s="10" t="str">
        <f t="shared" si="0"/>
        <v>ok</v>
      </c>
      <c r="L13" s="10" t="str">
        <f>_xlfn.IFNA(VLOOKUP(B13,入帳!A:G,1,0),"")</f>
        <v>傅潔瑩</v>
      </c>
      <c r="M13" s="10">
        <f>_xlfn.IFNA(VLOOKUP(B13,入帳!A:G,5,0),"")</f>
        <v>0</v>
      </c>
    </row>
    <row r="14" spans="1:13" x14ac:dyDescent="0.25">
      <c r="A14" s="8">
        <v>13</v>
      </c>
      <c r="B14" t="s">
        <v>27</v>
      </c>
      <c r="C14" s="12">
        <v>800</v>
      </c>
      <c r="D14" s="10" t="str">
        <f>IF(ISBLANK(VLOOKUP($B14,入帳!$B:$G,D$21,0)),"",VLOOKUP($B14,入帳!$B:$G,D$21,0))</f>
        <v>黃安婷</v>
      </c>
      <c r="E14" s="21">
        <f>IF(ISBLANK(VLOOKUP($B14,入帳!$B:$G,E$21,0)),"",VLOOKUP($B14,入帳!$B:$G,E$21,0))</f>
        <v>39032</v>
      </c>
      <c r="F14" s="10">
        <f>IF(ISBLANK(VLOOKUP($B14,入帳!$B:$G,F$21,0)),"",VLOOKUP($B14,入帳!$B:$G,F$21,0))</f>
        <v>2000</v>
      </c>
      <c r="G14" s="10" t="str">
        <f>IF(ISBLANK(VLOOKUP($B14,入帳!$B:$G,G$21,0)),"",VLOOKUP($B14,入帳!$B:$G,G$21,0))</f>
        <v/>
      </c>
      <c r="H14" s="10" t="str">
        <f>IF(ISBLANK(VLOOKUP($B14,入帳!$B:$G,H$21,0)),"",VLOOKUP($B14,入帳!$B:$G,H$21,0))</f>
        <v>Bank</v>
      </c>
      <c r="I14" s="10" t="str">
        <f t="shared" si="0"/>
        <v>退款1200</v>
      </c>
      <c r="L14" s="10" t="str">
        <f>_xlfn.IFNA(VLOOKUP(B14,入帳!A:G,1,0),"")</f>
        <v>黃安婷</v>
      </c>
      <c r="M14" s="10">
        <f>_xlfn.IFNA(VLOOKUP(B14,入帳!A:G,5,0),"")</f>
        <v>0</v>
      </c>
    </row>
    <row r="15" spans="1:13" x14ac:dyDescent="0.25">
      <c r="A15" s="26">
        <v>14</v>
      </c>
      <c r="B15" s="22" t="s">
        <v>36</v>
      </c>
      <c r="C15" s="27">
        <v>2000</v>
      </c>
      <c r="D15" s="28" t="str">
        <f>IF(ISBLANK(VLOOKUP($B15,入帳!$B:$G,D$21,0)),"",VLOOKUP($B15,入帳!$B:$G,D$21,0))</f>
        <v>黃玫瑋1</v>
      </c>
      <c r="E15" s="29">
        <f>IF(ISBLANK(VLOOKUP($B15,入帳!$B:$G,E$21,0)),"",VLOOKUP($B15,入帳!$B:$G,E$21,0))</f>
        <v>40910</v>
      </c>
      <c r="F15" s="28">
        <f>IF(ISBLANK(VLOOKUP($B15,入帳!$B:$G,F$21,0)),"",VLOOKUP($B15,入帳!$B:$G,F$21,0))</f>
        <v>8000</v>
      </c>
      <c r="G15" s="28" t="str">
        <f>IF(ISBLANK(VLOOKUP($B15,入帳!$B:$G,G$21,0)),"",VLOOKUP($B15,入帳!$B:$G,G$21,0))</f>
        <v/>
      </c>
      <c r="H15" s="28" t="str">
        <f>IF(ISBLANK(VLOOKUP($B15,入帳!$B:$G,H$21,0)),"",VLOOKUP($B15,入帳!$B:$G,H$21,0))</f>
        <v>ATM</v>
      </c>
      <c r="I15" s="10" t="str">
        <f t="shared" si="0"/>
        <v>退款6000</v>
      </c>
      <c r="L15" s="10" t="str">
        <f>_xlfn.IFNA(VLOOKUP(B15,入帳!A:G,1,0),"")</f>
        <v>黃玫瑋1</v>
      </c>
      <c r="M15" s="10">
        <f>_xlfn.IFNA(VLOOKUP(B15,入帳!A:G,5,0),"")</f>
        <v>0</v>
      </c>
    </row>
    <row r="16" spans="1:13" x14ac:dyDescent="0.25">
      <c r="A16" s="8">
        <v>15</v>
      </c>
      <c r="B16" t="s">
        <v>24</v>
      </c>
      <c r="C16" s="12">
        <v>2000</v>
      </c>
      <c r="D16" s="10" t="str">
        <f>IF(ISBLANK(VLOOKUP($B16,入帳!$B:$G,D$21,0)),"",VLOOKUP($B16,入帳!$B:$G,D$21,0))</f>
        <v>劉建宏</v>
      </c>
      <c r="E16" s="21">
        <f>IF(ISBLANK(VLOOKUP($B16,入帳!$B:$G,E$21,0)),"",VLOOKUP($B16,入帳!$B:$G,E$21,0))</f>
        <v>39029</v>
      </c>
      <c r="F16" s="10">
        <f>IF(ISBLANK(VLOOKUP($B16,入帳!$B:$G,F$21,0)),"",VLOOKUP($B16,入帳!$B:$G,F$21,0))</f>
        <v>2000</v>
      </c>
      <c r="G16" s="10" t="str">
        <f>IF(ISBLANK(VLOOKUP($B16,入帳!$B:$G,G$21,0)),"",VLOOKUP($B16,入帳!$B:$G,G$21,0))</f>
        <v/>
      </c>
      <c r="H16" s="10" t="str">
        <f>IF(ISBLANK(VLOOKUP($B16,入帳!$B:$G,H$21,0)),"",VLOOKUP($B16,入帳!$B:$G,H$21,0))</f>
        <v>Bank</v>
      </c>
      <c r="I16" s="10" t="str">
        <f t="shared" si="0"/>
        <v>ok</v>
      </c>
      <c r="L16" s="10" t="str">
        <f>_xlfn.IFNA(VLOOKUP(B16,入帳!A:G,1,0),"")</f>
        <v>劉建宏</v>
      </c>
      <c r="M16" s="10">
        <f>_xlfn.IFNA(VLOOKUP(B16,入帳!A:G,5,0),"")</f>
        <v>0</v>
      </c>
    </row>
    <row r="17" spans="1:13" x14ac:dyDescent="0.25">
      <c r="A17" s="8">
        <v>16</v>
      </c>
      <c r="B17" t="s">
        <v>25</v>
      </c>
      <c r="C17" s="12">
        <v>2000</v>
      </c>
      <c r="D17" s="10" t="str">
        <f>IF(ISBLANK(VLOOKUP($B17,入帳!$B:$G,D$21,0)),"",VLOOKUP($B17,入帳!$B:$G,D$21,0))</f>
        <v>蔡宗龍</v>
      </c>
      <c r="E17" s="21">
        <f>IF(ISBLANK(VLOOKUP($B17,入帳!$B:$G,E$21,0)),"",VLOOKUP($B17,入帳!$B:$G,E$21,0))</f>
        <v>39030</v>
      </c>
      <c r="F17" s="10">
        <f>IF(ISBLANK(VLOOKUP($B17,入帳!$B:$G,F$21,0)),"",VLOOKUP($B17,入帳!$B:$G,F$21,0))</f>
        <v>800</v>
      </c>
      <c r="G17" s="10" t="str">
        <f>IF(ISBLANK(VLOOKUP($B17,入帳!$B:$G,G$21,0)),"",VLOOKUP($B17,入帳!$B:$G,G$21,0))</f>
        <v/>
      </c>
      <c r="H17" s="10" t="str">
        <f>IF(ISBLANK(VLOOKUP($B17,入帳!$B:$G,H$21,0)),"",VLOOKUP($B17,入帳!$B:$G,H$21,0))</f>
        <v>Bank</v>
      </c>
      <c r="I17" s="10" t="str">
        <f t="shared" si="0"/>
        <v>補交1200</v>
      </c>
      <c r="L17" s="10" t="str">
        <f>_xlfn.IFNA(VLOOKUP(B17,入帳!A:G,1,0),"")</f>
        <v>蔡宗龍</v>
      </c>
      <c r="M17" s="10">
        <f>_xlfn.IFNA(VLOOKUP(B17,入帳!A:G,5,0),"")</f>
        <v>0</v>
      </c>
    </row>
    <row r="18" spans="1:13" x14ac:dyDescent="0.25">
      <c r="A18" s="8">
        <v>17</v>
      </c>
      <c r="B18" t="s">
        <v>23</v>
      </c>
      <c r="C18" s="13">
        <v>2000</v>
      </c>
      <c r="D18" s="10" t="str">
        <f>IF(ISBLANK(VLOOKUP($B18,入帳!$B:$G,D$21,0)),"",VLOOKUP($B18,入帳!$B:$G,D$21,0))</f>
        <v>鄧永清</v>
      </c>
      <c r="E18" s="21">
        <f>IF(ISBLANK(VLOOKUP($B18,入帳!$B:$G,E$21,0)),"",VLOOKUP($B18,入帳!$B:$G,E$21,0))</f>
        <v>39028</v>
      </c>
      <c r="F18" s="10">
        <f>IF(ISBLANK(VLOOKUP($B18,入帳!$B:$G,F$21,0)),"",VLOOKUP($B18,入帳!$B:$G,F$21,0))</f>
        <v>4000</v>
      </c>
      <c r="G18" s="10" t="str">
        <f>IF(ISBLANK(VLOOKUP($B18,入帳!$B:$G,G$21,0)),"",VLOOKUP($B18,入帳!$B:$G,G$21,0))</f>
        <v/>
      </c>
      <c r="H18" s="10" t="str">
        <f>IF(ISBLANK(VLOOKUP($B18,入帳!$B:$G,H$21,0)),"",VLOOKUP($B18,入帳!$B:$G,H$21,0))</f>
        <v>Bank</v>
      </c>
      <c r="I18" s="10" t="str">
        <f t="shared" si="0"/>
        <v>退款2000</v>
      </c>
      <c r="L18" s="10" t="str">
        <f>_xlfn.IFNA(VLOOKUP(B18,入帳!A:G,1,0),"")</f>
        <v>鄧永清</v>
      </c>
      <c r="M18" s="10">
        <f>_xlfn.IFNA(VLOOKUP(B18,入帳!A:G,5,0),"")</f>
        <v>0</v>
      </c>
    </row>
    <row r="19" spans="1:13" x14ac:dyDescent="0.25">
      <c r="A19" s="8">
        <v>18</v>
      </c>
      <c r="B19" t="s">
        <v>29</v>
      </c>
      <c r="C19" s="12">
        <v>4000</v>
      </c>
      <c r="D19" s="10" t="str">
        <f>IF(ISBLANK(VLOOKUP($B19,入帳!$B:$G,D$21,0)),"",VLOOKUP($B19,入帳!$B:$G,D$21,0))</f>
        <v>鍾明修</v>
      </c>
      <c r="E19" s="21">
        <f>IF(ISBLANK(VLOOKUP($B19,入帳!$B:$G,E$21,0)),"",VLOOKUP($B19,入帳!$B:$G,E$21,0))</f>
        <v>39052</v>
      </c>
      <c r="F19" s="10">
        <f>IF(ISBLANK(VLOOKUP($B19,入帳!$B:$G,F$21,0)),"",VLOOKUP($B19,入帳!$B:$G,F$21,0))</f>
        <v>2000</v>
      </c>
      <c r="G19" s="10" t="str">
        <f>IF(ISBLANK(VLOOKUP($B19,入帳!$B:$G,G$21,0)),"",VLOOKUP($B19,入帳!$B:$G,G$21,0))</f>
        <v/>
      </c>
      <c r="H19" s="10" t="str">
        <f>IF(ISBLANK(VLOOKUP($B19,入帳!$B:$G,H$21,0)),"",VLOOKUP($B19,入帳!$B:$G,H$21,0))</f>
        <v>Bank</v>
      </c>
      <c r="I19" s="10" t="str">
        <f t="shared" si="0"/>
        <v>補交2000</v>
      </c>
      <c r="L19" s="10" t="str">
        <f>_xlfn.IFNA(VLOOKUP(B19,入帳!A:G,1,0),"")</f>
        <v>鍾明修</v>
      </c>
      <c r="M19" s="10">
        <f>_xlfn.IFNA(VLOOKUP(B19,入帳!A:G,5,0),"")</f>
        <v>0</v>
      </c>
    </row>
    <row r="20" spans="1:13" x14ac:dyDescent="0.25">
      <c r="B20"/>
      <c r="E20" s="21"/>
      <c r="F20" s="10"/>
      <c r="G20" s="10"/>
    </row>
    <row r="21" spans="1:13" x14ac:dyDescent="0.25">
      <c r="D21" s="10">
        <v>1</v>
      </c>
      <c r="E21" s="10">
        <v>2</v>
      </c>
      <c r="F21" s="10">
        <v>3</v>
      </c>
      <c r="G21" s="10">
        <v>4</v>
      </c>
      <c r="H21" s="10">
        <v>5</v>
      </c>
      <c r="I21" s="10">
        <v>6</v>
      </c>
    </row>
    <row r="23" spans="1:13" x14ac:dyDescent="0.25">
      <c r="B23" s="16"/>
    </row>
  </sheetData>
  <sheetCalcPr fullCalcOnLoad="1"/>
  <phoneticPr fontId="2" type="noConversion"/>
  <conditionalFormatting sqref="D22:H65536 D1:I21">
    <cfRule type="cellIs" dxfId="3" priority="4" stopIfTrue="1" operator="notEqual">
      <formula>#REF!</formula>
    </cfRule>
  </conditionalFormatting>
  <conditionalFormatting sqref="L1">
    <cfRule type="cellIs" dxfId="1" priority="2" stopIfTrue="1" operator="notEqual">
      <formula>#REF!</formula>
    </cfRule>
  </conditionalFormatting>
  <conditionalFormatting sqref="M1">
    <cfRule type="cellIs" dxfId="0" priority="1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G20"/>
  <sheetViews>
    <sheetView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9" sqref="A19"/>
    </sheetView>
  </sheetViews>
  <sheetFormatPr defaultRowHeight="16.5" x14ac:dyDescent="0.25"/>
  <cols>
    <col min="1" max="1" width="12.75" style="3" customWidth="1"/>
    <col min="2" max="2" width="10.25" customWidth="1"/>
    <col min="3" max="3" width="11.25" customWidth="1"/>
    <col min="4" max="4" width="11.25" style="15" customWidth="1"/>
    <col min="5" max="5" width="12" style="2" customWidth="1"/>
    <col min="6" max="6" width="10.375" customWidth="1"/>
    <col min="7" max="7" width="10.875" customWidth="1"/>
  </cols>
  <sheetData>
    <row r="1" spans="1:7" x14ac:dyDescent="0.25">
      <c r="A1" s="3" t="s">
        <v>5</v>
      </c>
      <c r="B1" s="3" t="s">
        <v>39</v>
      </c>
      <c r="C1" t="s">
        <v>4</v>
      </c>
      <c r="D1" s="15" t="s">
        <v>6</v>
      </c>
      <c r="E1" s="2" t="s">
        <v>7</v>
      </c>
      <c r="F1" t="s">
        <v>9</v>
      </c>
      <c r="G1" s="4" t="s">
        <v>2</v>
      </c>
    </row>
    <row r="2" spans="1:7" x14ac:dyDescent="0.25">
      <c r="A2" t="s">
        <v>17</v>
      </c>
      <c r="B2" t="str">
        <f t="shared" ref="B2:B20" si="0">TRIM(A2)</f>
        <v>呂學一</v>
      </c>
      <c r="C2" s="1">
        <v>39022</v>
      </c>
      <c r="D2" s="15">
        <v>4000</v>
      </c>
      <c r="F2" t="s">
        <v>10</v>
      </c>
    </row>
    <row r="3" spans="1:7" x14ac:dyDescent="0.25">
      <c r="A3" t="s">
        <v>18</v>
      </c>
      <c r="B3" t="str">
        <f t="shared" si="0"/>
        <v>陳啟煌</v>
      </c>
      <c r="C3" s="1">
        <v>39023</v>
      </c>
      <c r="D3" s="15">
        <v>2000</v>
      </c>
      <c r="E3" s="2" t="s">
        <v>8</v>
      </c>
      <c r="F3" t="s">
        <v>11</v>
      </c>
    </row>
    <row r="4" spans="1:7" x14ac:dyDescent="0.25">
      <c r="A4" t="s">
        <v>19</v>
      </c>
      <c r="B4" t="str">
        <f t="shared" si="0"/>
        <v>吳月秋</v>
      </c>
      <c r="C4" s="1">
        <v>39024</v>
      </c>
      <c r="D4" s="15">
        <v>2000</v>
      </c>
      <c r="F4" t="s">
        <v>10</v>
      </c>
    </row>
    <row r="5" spans="1:7" x14ac:dyDescent="0.25">
      <c r="A5" t="s">
        <v>20</v>
      </c>
      <c r="B5" t="str">
        <f t="shared" si="0"/>
        <v>邱淑美</v>
      </c>
      <c r="C5" s="1">
        <v>39025</v>
      </c>
      <c r="D5" s="15">
        <v>800</v>
      </c>
      <c r="F5" t="s">
        <v>10</v>
      </c>
    </row>
    <row r="6" spans="1:7" x14ac:dyDescent="0.25">
      <c r="A6" s="22" t="s">
        <v>37</v>
      </c>
      <c r="B6" t="str">
        <f t="shared" si="0"/>
        <v>黃玫瑋1</v>
      </c>
      <c r="C6" s="23">
        <v>40910</v>
      </c>
      <c r="D6" s="24">
        <v>8000</v>
      </c>
      <c r="E6" s="25"/>
      <c r="F6" s="22" t="s">
        <v>34</v>
      </c>
    </row>
    <row r="7" spans="1:7" x14ac:dyDescent="0.25">
      <c r="A7" t="s">
        <v>21</v>
      </c>
      <c r="B7" t="str">
        <f t="shared" si="0"/>
        <v>許凱平</v>
      </c>
      <c r="C7" s="1">
        <v>39026</v>
      </c>
      <c r="D7" s="15">
        <v>4000</v>
      </c>
      <c r="F7" t="s">
        <v>10</v>
      </c>
    </row>
    <row r="8" spans="1:7" x14ac:dyDescent="0.25">
      <c r="A8" t="s">
        <v>22</v>
      </c>
      <c r="B8" t="str">
        <f t="shared" si="0"/>
        <v>邱淑真</v>
      </c>
      <c r="C8" s="1">
        <v>39027</v>
      </c>
      <c r="D8" s="15">
        <v>2000</v>
      </c>
      <c r="F8" t="s">
        <v>10</v>
      </c>
    </row>
    <row r="9" spans="1:7" x14ac:dyDescent="0.25">
      <c r="A9" t="s">
        <v>23</v>
      </c>
      <c r="B9" t="str">
        <f t="shared" si="0"/>
        <v>鄧永清</v>
      </c>
      <c r="C9" s="1">
        <v>39028</v>
      </c>
      <c r="D9" s="15">
        <v>4000</v>
      </c>
      <c r="F9" t="s">
        <v>10</v>
      </c>
    </row>
    <row r="10" spans="1:7" x14ac:dyDescent="0.25">
      <c r="A10" t="s">
        <v>24</v>
      </c>
      <c r="B10" t="str">
        <f t="shared" si="0"/>
        <v>劉建宏</v>
      </c>
      <c r="C10" s="1">
        <v>39029</v>
      </c>
      <c r="D10" s="15">
        <v>2000</v>
      </c>
      <c r="F10" t="s">
        <v>10</v>
      </c>
    </row>
    <row r="11" spans="1:7" x14ac:dyDescent="0.25">
      <c r="A11" t="s">
        <v>25</v>
      </c>
      <c r="B11" t="str">
        <f t="shared" si="0"/>
        <v>蔡宗龍</v>
      </c>
      <c r="C11" s="1">
        <v>39030</v>
      </c>
      <c r="D11" s="15">
        <v>800</v>
      </c>
      <c r="F11" t="s">
        <v>10</v>
      </c>
    </row>
    <row r="12" spans="1:7" x14ac:dyDescent="0.25">
      <c r="A12" t="s">
        <v>26</v>
      </c>
      <c r="B12" t="str">
        <f t="shared" si="0"/>
        <v>傅潔瑩</v>
      </c>
      <c r="C12" s="1">
        <v>39031</v>
      </c>
      <c r="D12" s="15">
        <v>2000</v>
      </c>
      <c r="F12" t="s">
        <v>10</v>
      </c>
    </row>
    <row r="13" spans="1:7" x14ac:dyDescent="0.25">
      <c r="A13" t="s">
        <v>27</v>
      </c>
      <c r="B13" t="str">
        <f t="shared" si="0"/>
        <v>黃安婷</v>
      </c>
      <c r="C13" s="1">
        <v>39032</v>
      </c>
      <c r="D13" s="15">
        <v>2000</v>
      </c>
      <c r="F13" t="s">
        <v>10</v>
      </c>
    </row>
    <row r="14" spans="1:7" x14ac:dyDescent="0.25">
      <c r="A14" t="s">
        <v>28</v>
      </c>
      <c r="B14" t="str">
        <f t="shared" si="0"/>
        <v>張孝澤</v>
      </c>
      <c r="C14" s="1">
        <v>39033</v>
      </c>
      <c r="D14" s="15">
        <v>800</v>
      </c>
      <c r="F14" t="s">
        <v>10</v>
      </c>
    </row>
    <row r="15" spans="1:7" x14ac:dyDescent="0.25">
      <c r="A15" t="s">
        <v>29</v>
      </c>
      <c r="B15" t="str">
        <f t="shared" si="0"/>
        <v>鍾明修</v>
      </c>
      <c r="C15" s="1">
        <v>39052</v>
      </c>
      <c r="D15" s="15">
        <v>2000</v>
      </c>
      <c r="F15" t="s">
        <v>10</v>
      </c>
    </row>
    <row r="16" spans="1:7" x14ac:dyDescent="0.25">
      <c r="A16" t="s">
        <v>30</v>
      </c>
      <c r="B16" t="str">
        <f t="shared" si="0"/>
        <v>李尉瑄</v>
      </c>
      <c r="C16" s="1">
        <v>39053</v>
      </c>
      <c r="D16" s="15">
        <v>2000</v>
      </c>
      <c r="F16" t="s">
        <v>10</v>
      </c>
    </row>
    <row r="17" spans="1:6" x14ac:dyDescent="0.25">
      <c r="A17" t="s">
        <v>31</v>
      </c>
      <c r="B17" t="str">
        <f t="shared" si="0"/>
        <v>陳嬿竹</v>
      </c>
      <c r="C17" s="1">
        <v>39054</v>
      </c>
      <c r="D17" s="15">
        <v>4800</v>
      </c>
      <c r="F17" t="s">
        <v>10</v>
      </c>
    </row>
    <row r="18" spans="1:6" x14ac:dyDescent="0.25">
      <c r="A18" t="s">
        <v>32</v>
      </c>
      <c r="B18" t="str">
        <f t="shared" si="0"/>
        <v>王盛弘</v>
      </c>
      <c r="C18" s="1">
        <v>39055</v>
      </c>
      <c r="D18" s="15">
        <v>2000</v>
      </c>
      <c r="F18" t="s">
        <v>10</v>
      </c>
    </row>
    <row r="19" spans="1:6" x14ac:dyDescent="0.25">
      <c r="A19" t="s">
        <v>35</v>
      </c>
      <c r="B19" t="str">
        <f t="shared" si="0"/>
        <v>張文瀞</v>
      </c>
      <c r="C19" s="1">
        <v>39056</v>
      </c>
      <c r="D19" s="15">
        <v>2000</v>
      </c>
      <c r="F19" t="s">
        <v>10</v>
      </c>
    </row>
    <row r="20" spans="1:6" x14ac:dyDescent="0.25">
      <c r="A20" s="22" t="s">
        <v>38</v>
      </c>
      <c r="B20" t="str">
        <f t="shared" si="0"/>
        <v>黃玫瑋2</v>
      </c>
      <c r="C20" s="23">
        <v>39057</v>
      </c>
      <c r="D20" s="24">
        <v>4000</v>
      </c>
      <c r="E20" s="25"/>
      <c r="F20" s="22" t="s">
        <v>10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核對清單</vt:lpstr>
      <vt:lpstr>入帳</vt:lpstr>
    </vt:vector>
  </TitlesOfParts>
  <Company>NCU_CE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redchamber '</cp:lastModifiedBy>
  <cp:lastPrinted>2006-11-28T03:34:32Z</cp:lastPrinted>
  <dcterms:created xsi:type="dcterms:W3CDTF">2006-11-02T07:49:49Z</dcterms:created>
  <dcterms:modified xsi:type="dcterms:W3CDTF">2021-05-10T02:24:57Z</dcterms:modified>
</cp:coreProperties>
</file>