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course2\excel2013adv\"/>
    </mc:Choice>
  </mc:AlternateContent>
  <bookViews>
    <workbookView xWindow="0" yWindow="0" windowWidth="28800" windowHeight="12390" tabRatio="705" activeTab="11"/>
  </bookViews>
  <sheets>
    <sheet name="本章重點" sheetId="4" r:id="rId1"/>
    <sheet name="product" sheetId="2" r:id="rId2"/>
    <sheet name="訂購單" sheetId="5" r:id="rId3"/>
    <sheet name="訂購單 (2)" sheetId="7" r:id="rId4"/>
    <sheet name="產品目錄" sheetId="6" r:id="rId5"/>
    <sheet name="SUMPRODUCT2" sheetId="11" r:id="rId6"/>
    <sheet name="index+sumproduct" sheetId="3" r:id="rId7"/>
    <sheet name="array" sheetId="13" r:id="rId8"/>
    <sheet name="frequency說明" sheetId="17" r:id="rId9"/>
    <sheet name="frequency" sheetId="16" r:id="rId10"/>
    <sheet name="frequency2" sheetId="18" r:id="rId11"/>
    <sheet name="countif 2" sheetId="15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3" i="17" l="1" a="1"/>
  <c r="A16" i="17" s="1"/>
  <c r="C4" i="17"/>
  <c r="C4" i="17" a="1"/>
  <c r="C3" i="17" a="1"/>
  <c r="C3" i="17" s="1"/>
  <c r="D19" i="15" a="1"/>
  <c r="D21" i="15" s="1"/>
  <c r="H10" i="15"/>
  <c r="D10" i="15"/>
  <c r="H9" i="15"/>
  <c r="D9" i="15"/>
  <c r="H8" i="15"/>
  <c r="D8" i="15"/>
  <c r="H7" i="15"/>
  <c r="D7" i="15"/>
  <c r="H6" i="15"/>
  <c r="D6" i="15"/>
  <c r="H5" i="15"/>
  <c r="H4" i="15"/>
  <c r="D4" i="15"/>
  <c r="H3" i="15"/>
  <c r="D3" i="15"/>
  <c r="H2" i="15"/>
  <c r="H11" i="15" s="1"/>
  <c r="D2" i="15"/>
  <c r="D20" i="15" l="1"/>
  <c r="D22" i="15"/>
  <c r="A14" i="17"/>
  <c r="A13" i="17"/>
  <c r="C5" i="17" s="1" a="1"/>
  <c r="C5" i="17" s="1"/>
  <c r="A15" i="17"/>
  <c r="D19" i="15"/>
  <c r="D14" i="13" l="1"/>
  <c r="C14" i="13"/>
  <c r="B14" i="13"/>
  <c r="A14" i="13"/>
  <c r="E14" i="13" s="1"/>
  <c r="D8" i="13"/>
  <c r="C8" i="13"/>
  <c r="E8" i="13" s="1"/>
  <c r="B8" i="13"/>
  <c r="A8" i="13"/>
  <c r="E4" i="13" a="1"/>
  <c r="E4" i="13" s="1"/>
  <c r="E2" i="13" a="1"/>
  <c r="E2" i="13" s="1"/>
  <c r="E1" i="13"/>
  <c r="N7" i="11" l="1"/>
  <c r="O7" i="11"/>
  <c r="P7" i="11"/>
  <c r="M7" i="11"/>
  <c r="N2" i="11"/>
  <c r="O2" i="11"/>
  <c r="P2" i="11"/>
  <c r="N3" i="11"/>
  <c r="O3" i="11"/>
  <c r="P3" i="11"/>
  <c r="N4" i="11"/>
  <c r="O4" i="11"/>
  <c r="P4" i="11"/>
  <c r="N5" i="11"/>
  <c r="O5" i="11"/>
  <c r="P5" i="11"/>
  <c r="N6" i="11"/>
  <c r="O6" i="11"/>
  <c r="P6" i="11"/>
  <c r="M3" i="11"/>
  <c r="M4" i="11"/>
  <c r="M5" i="11"/>
  <c r="M6" i="11"/>
  <c r="M2" i="11"/>
  <c r="H2" i="11"/>
  <c r="I2" i="11"/>
  <c r="J2" i="11"/>
  <c r="G2" i="11"/>
  <c r="E32" i="7" l="1"/>
  <c r="A34" i="7" s="1"/>
  <c r="E115" i="6"/>
  <c r="E114" i="6"/>
  <c r="E113" i="6"/>
  <c r="E112" i="6"/>
  <c r="E111" i="6"/>
  <c r="E110" i="6"/>
  <c r="E109" i="6"/>
  <c r="E108" i="6"/>
  <c r="E105" i="6"/>
  <c r="E104" i="6"/>
  <c r="E103" i="6"/>
  <c r="E102" i="6"/>
  <c r="E101" i="6"/>
  <c r="E100" i="6"/>
  <c r="E99" i="6"/>
  <c r="E98" i="6"/>
  <c r="E97" i="6"/>
  <c r="E96" i="6"/>
  <c r="E95" i="6"/>
  <c r="E94" i="6"/>
  <c r="E91" i="6"/>
  <c r="E90" i="6"/>
  <c r="E89" i="6"/>
  <c r="E88" i="6"/>
  <c r="E87" i="6"/>
  <c r="E86" i="6"/>
  <c r="E85" i="6"/>
  <c r="E84" i="6"/>
  <c r="E83" i="6"/>
  <c r="E80" i="6"/>
  <c r="E79" i="6"/>
  <c r="E78" i="6"/>
  <c r="E77" i="6"/>
  <c r="E76" i="6"/>
  <c r="E75" i="6"/>
  <c r="E74" i="6"/>
  <c r="E73" i="6"/>
  <c r="E70" i="6"/>
  <c r="E69" i="6"/>
  <c r="E68" i="6"/>
  <c r="E67" i="6"/>
  <c r="E66" i="6"/>
  <c r="E65" i="6"/>
  <c r="E64" i="6"/>
  <c r="E63" i="6"/>
  <c r="E62" i="6"/>
  <c r="E61" i="6"/>
  <c r="E60" i="6"/>
  <c r="E59" i="6"/>
  <c r="E56" i="6"/>
  <c r="E55" i="6"/>
  <c r="E54" i="6"/>
  <c r="E53" i="6"/>
  <c r="E52" i="6"/>
  <c r="E51" i="6"/>
  <c r="E50" i="6"/>
  <c r="E49" i="6"/>
  <c r="E48" i="6"/>
  <c r="E47" i="6"/>
  <c r="E46" i="6"/>
  <c r="E45" i="6"/>
  <c r="E42" i="6"/>
  <c r="E41" i="6"/>
  <c r="E40" i="6"/>
  <c r="E39" i="6"/>
  <c r="E38" i="6"/>
  <c r="E37" i="6"/>
  <c r="E36" i="6"/>
  <c r="E35" i="6"/>
  <c r="E34" i="6"/>
  <c r="E31" i="6"/>
  <c r="E30" i="6"/>
  <c r="E29" i="6"/>
  <c r="E28" i="6"/>
  <c r="E27" i="6"/>
  <c r="E26" i="6"/>
  <c r="E25" i="6"/>
  <c r="E24" i="6"/>
  <c r="E23" i="6"/>
  <c r="E22" i="6"/>
  <c r="E19" i="6"/>
  <c r="E18" i="6"/>
  <c r="E17" i="6"/>
  <c r="E16" i="6"/>
  <c r="E15" i="6"/>
  <c r="E14" i="6"/>
  <c r="E13" i="6"/>
  <c r="E12" i="6"/>
  <c r="E11" i="6"/>
  <c r="E10" i="6"/>
  <c r="E9" i="6"/>
  <c r="E8" i="6"/>
  <c r="E7" i="6"/>
  <c r="E6" i="6"/>
  <c r="E5" i="6"/>
  <c r="L3" i="2" l="1"/>
  <c r="L4" i="2"/>
  <c r="L5" i="2"/>
  <c r="L6" i="2"/>
  <c r="L7" i="2"/>
  <c r="L8" i="2"/>
  <c r="L9" i="2"/>
  <c r="L10" i="2"/>
  <c r="L11" i="2"/>
  <c r="L12" i="2"/>
  <c r="L13" i="2"/>
  <c r="L14" i="2"/>
  <c r="L2" i="2"/>
  <c r="D26" i="3"/>
  <c r="D25" i="3"/>
  <c r="D24" i="3"/>
  <c r="D23" i="3"/>
  <c r="D22" i="3"/>
  <c r="D21" i="3"/>
  <c r="D20" i="3"/>
  <c r="D19" i="3"/>
  <c r="D18" i="3"/>
  <c r="D17" i="3"/>
  <c r="D16" i="3"/>
  <c r="D15" i="3"/>
  <c r="K14" i="3"/>
  <c r="D14" i="3"/>
  <c r="D13" i="3"/>
  <c r="D12" i="3"/>
  <c r="J11" i="3"/>
  <c r="D11" i="3"/>
  <c r="D10" i="3"/>
  <c r="D9" i="3"/>
  <c r="D8" i="3"/>
  <c r="D7" i="3"/>
  <c r="D6" i="3"/>
  <c r="D5" i="3"/>
  <c r="K11" i="3" s="1"/>
  <c r="D4" i="3"/>
  <c r="D3" i="3"/>
  <c r="I13" i="3" s="1"/>
  <c r="D2" i="3"/>
  <c r="L14" i="3" s="1"/>
  <c r="L11" i="3" l="1"/>
  <c r="J13" i="3"/>
  <c r="K13" i="3"/>
  <c r="L13" i="3"/>
  <c r="J15" i="3"/>
  <c r="J12" i="3"/>
  <c r="K15" i="3"/>
  <c r="I12" i="3"/>
  <c r="I14" i="3"/>
  <c r="L15" i="3"/>
  <c r="I15" i="3"/>
  <c r="K12" i="3"/>
  <c r="I11" i="3"/>
  <c r="L12" i="3"/>
  <c r="J14" i="3"/>
  <c r="E3" i="2" l="1"/>
  <c r="E4" i="2"/>
  <c r="E5" i="2"/>
  <c r="E6" i="2"/>
  <c r="E7" i="2"/>
  <c r="E8" i="2"/>
  <c r="E9" i="2"/>
  <c r="E10" i="2"/>
  <c r="E11" i="2"/>
  <c r="E12" i="2"/>
  <c r="E13" i="2"/>
  <c r="E14" i="2"/>
  <c r="E2" i="2"/>
</calcChain>
</file>

<file path=xl/sharedStrings.xml><?xml version="1.0" encoding="utf-8"?>
<sst xmlns="http://schemas.openxmlformats.org/spreadsheetml/2006/main" count="693" uniqueCount="478">
  <si>
    <t>A1</t>
    <phoneticPr fontId="4" type="noConversion"/>
  </si>
  <si>
    <t>A2</t>
  </si>
  <si>
    <t>A3</t>
  </si>
  <si>
    <t>A4</t>
  </si>
  <si>
    <t>sum</t>
    <phoneticPr fontId="4" type="noConversion"/>
  </si>
  <si>
    <t>name</t>
    <phoneticPr fontId="7" type="noConversion"/>
  </si>
  <si>
    <t>item</t>
    <phoneticPr fontId="7" type="noConversion"/>
  </si>
  <si>
    <t>rank</t>
    <phoneticPr fontId="7" type="noConversion"/>
  </si>
  <si>
    <t>total</t>
    <phoneticPr fontId="7" type="noConversion"/>
  </si>
  <si>
    <t>每級檢定之報名費</t>
    <phoneticPr fontId="7" type="noConversion"/>
  </si>
  <si>
    <t>甲</t>
    <phoneticPr fontId="7" type="noConversion"/>
  </si>
  <si>
    <t>乙</t>
  </si>
  <si>
    <t>丙</t>
  </si>
  <si>
    <t>丁</t>
  </si>
  <si>
    <t>A15</t>
  </si>
  <si>
    <t>information</t>
    <phoneticPr fontId="7" type="noConversion"/>
  </si>
  <si>
    <t>operation</t>
    <phoneticPr fontId="7" type="noConversion"/>
  </si>
  <si>
    <t>A5</t>
  </si>
  <si>
    <t>teaching</t>
    <phoneticPr fontId="7" type="noConversion"/>
  </si>
  <si>
    <t>A10</t>
  </si>
  <si>
    <t>program</t>
    <phoneticPr fontId="7" type="noConversion"/>
  </si>
  <si>
    <t>A25</t>
  </si>
  <si>
    <t>network</t>
    <phoneticPr fontId="7" type="noConversion"/>
  </si>
  <si>
    <t>A20</t>
  </si>
  <si>
    <t>A9</t>
  </si>
  <si>
    <t>A19</t>
  </si>
  <si>
    <t>計算各級各科之總報名費</t>
    <phoneticPr fontId="7" type="noConversion"/>
  </si>
  <si>
    <t>sunproduct</t>
    <phoneticPr fontId="7" type="noConversion"/>
  </si>
  <si>
    <t>A14</t>
  </si>
  <si>
    <t>A24</t>
  </si>
  <si>
    <t>A6</t>
  </si>
  <si>
    <t>A11</t>
  </si>
  <si>
    <t>A21</t>
  </si>
  <si>
    <t>A16</t>
  </si>
  <si>
    <t>A1</t>
    <phoneticPr fontId="7" type="noConversion"/>
  </si>
  <si>
    <t>A18</t>
  </si>
  <si>
    <t>A23</t>
  </si>
  <si>
    <t>A8</t>
  </si>
  <si>
    <t>A13</t>
  </si>
  <si>
    <t>A17</t>
  </si>
  <si>
    <t>A7</t>
  </si>
  <si>
    <t>A12</t>
  </si>
  <si>
    <t>A22</t>
  </si>
  <si>
    <r>
      <rPr>
        <sz val="12"/>
        <color indexed="63"/>
        <rFont val="細明體"/>
        <family val="3"/>
        <charset val="136"/>
      </rPr>
      <t>在</t>
    </r>
    <r>
      <rPr>
        <sz val="12"/>
        <color indexed="63"/>
        <rFont val="Century Gothic"/>
        <family val="2"/>
      </rPr>
      <t xml:space="preserve"> Excel</t>
    </r>
    <r>
      <rPr>
        <sz val="12"/>
        <color indexed="63"/>
        <rFont val="細明體"/>
        <family val="3"/>
        <charset val="136"/>
      </rPr>
      <t>中</t>
    </r>
    <r>
      <rPr>
        <sz val="12"/>
        <color indexed="63"/>
        <rFont val="Century Gothic"/>
        <family val="2"/>
      </rPr>
      <t xml:space="preserve"> </t>
    </r>
    <r>
      <rPr>
        <sz val="12"/>
        <color indexed="63"/>
        <rFont val="細明體"/>
        <family val="3"/>
        <charset val="136"/>
      </rPr>
      <t>如果要根據一個報名費表格，查詢隨機輸入的人員資料中每個人的報名費，進而建立報名費的小計總表</t>
    </r>
    <phoneticPr fontId="7" type="noConversion"/>
  </si>
  <si>
    <t>輸入公式：</t>
  </si>
  <si>
    <t>儲存格D2：=INDEX($F$2:$H$6,MATCH(B2,$F$2:$F$6,0),MATCH(C2,$F$2:$H$2,0))</t>
  </si>
  <si>
    <t>將儲存格D2複製到儲存格D2：D24。</t>
  </si>
  <si>
    <t>藉由第一個MATCH函數：MATCH(B2,$F$2:$F$6,0)，查出[檢定]項目在報名費單價表格中的第幾列。</t>
  </si>
  <si>
    <t>藉由第二個MATCH函數：MATCH(C2,$F$2:$H$2,0))，查出[級別]項目在報名費單價表格中的第幾欄。</t>
  </si>
  <si>
    <t>然後將欄、列數字送入INDEX函數，交叉查詢到金額。</t>
  </si>
  <si>
    <t>儲存格G10：=SUMPRODUCT(($B$2:$B$26=$F10)*1,($c$2:$c$26=G$9)*1,$d2:$d$26)</t>
  </si>
  <si>
    <t>將儲存格G10複製到儲存格G10：H13。</t>
  </si>
  <si>
    <t>其中($B$2:$B$26=$F10)*1或是($c$2:$c$26=G$9)*1的*1，乃是要將判斷結果(True、Fasle)轉換成數字(1、0)，如此才能和$d2:$d$26陣列相乘。</t>
  </si>
  <si>
    <t>參考資料：</t>
  </si>
  <si>
    <t>INDEX 函數：傳回表格或範圍內的某個值或值的參照。INDEX 函數有兩種形式：陣列形式及參照形式。</t>
  </si>
  <si>
    <t>語法：INDEX(array, row_num, [column_num])</t>
  </si>
  <si>
    <t>Array：必要參數。儲存格範圍或陣列常數。</t>
  </si>
  <si>
    <t>Row_num：必要參數。選取陣列中傳回值的列。</t>
  </si>
  <si>
    <t>Column_num：選用參數。選取陣列中傳回值的欄。</t>
  </si>
  <si>
    <t>MATCH 函數：搜尋某儲存格範圍內的指定項目，然後再傳回該項目在範圍內的相對位置。</t>
  </si>
  <si>
    <t>語法：MATCH(lookup_value, lookup_array, [match_type])</t>
  </si>
  <si>
    <t>lookup_value：必要參數。要在 lookup_array 中尋找比對的值。</t>
  </si>
  <si>
    <t>lookup_array：必要參數。要搜尋儲存格範圍。</t>
  </si>
  <si>
    <t>match_type：選用參數。這是一個數字，其值有三種可能：-1、0 或 1。</t>
  </si>
  <si>
    <t>1 或省略</t>
  </si>
  <si>
    <t>MATCH 函數會找到等於或僅次於 lookup_value 的值。lookup_array 引數內的值必須以遞增次序排列，例如：...-2, -1, 0, 1, 2, ..., A-Z, FALSE, TRUE。</t>
  </si>
  <si>
    <t>MATCH 函數會找第一個完全等於 lookup_value 的比較值。lookup_array 引數內的值可以依任意次序排列。</t>
  </si>
  <si>
    <t>MATCH 函數會找到等於或大於 lookup_value 的最小值。lookup_array 引數內的值必須以遞減次序排序，例如：TRUE, FALSE, Z-A, ...2, 1, 0, -1, -2, ...，以此類推。</t>
  </si>
  <si>
    <t>注意：當你需要取得符合搜尋條件的元素之相對位置而非元素本身時，應使用 MATCH 函數，而非 LOOKUP 函數。</t>
  </si>
  <si>
    <t>SUMPRODUCT 函數：傳回各陣列中所有對應元素乘積的總和。</t>
  </si>
  <si>
    <t>語法：SUMPRODUCT(array1, [array2], [array3], ...)</t>
  </si>
  <si>
    <t>Array1：必要參數。要先相乘其元件再相加的第一個陣列引數。</t>
  </si>
  <si>
    <t>Array2, array3,...：選用參數。第 2 個到第 255 個要將元件先相乘再相加的陣列引數。</t>
  </si>
  <si>
    <t>注意：</t>
  </si>
  <si>
    <t>各陣列必須有相同的維度 (相同的列數，相同的欄數)。否則 SUMPRODUCT 函數會傳回錯誤值 #VALUE!。</t>
  </si>
  <si>
    <t>SUMPRODUCT 函數會將所有非數值資料的陣列元素當成 0 來處理。</t>
  </si>
  <si>
    <t>本章重點</t>
  </si>
  <si>
    <t>o使用 SUMPRODUCT 函數計算產品總額</t>
  </si>
  <si>
    <r>
      <t>oSUMPRODUCT 可計算</t>
    </r>
    <r>
      <rPr>
        <sz val="12"/>
        <color rgb="FFFF0000"/>
        <rFont val="新細明體"/>
        <family val="1"/>
        <charset val="136"/>
        <scheme val="minor"/>
      </rPr>
      <t>多欄或多列儲存格的乘積總和</t>
    </r>
    <phoneticPr fontId="4" type="noConversion"/>
  </si>
  <si>
    <r>
      <t>o</t>
    </r>
    <r>
      <rPr>
        <sz val="12"/>
        <color rgb="FFFF0000"/>
        <rFont val="新細明體"/>
        <family val="1"/>
        <charset val="136"/>
        <scheme val="minor"/>
      </rPr>
      <t>array1，array2,…：表示要計算的儲存格範圍</t>
    </r>
    <r>
      <rPr>
        <sz val="12"/>
        <color theme="1"/>
        <rFont val="新細明體"/>
        <family val="2"/>
        <charset val="136"/>
        <scheme val="minor"/>
      </rPr>
      <t>。最少 2 個，最多可至 255個，且每個範圍所包含的欄數或列數必須相同</t>
    </r>
    <phoneticPr fontId="4" type="noConversion"/>
  </si>
  <si>
    <t>甜心網路商店訂購單</t>
    <phoneticPr fontId="4" type="noConversion"/>
  </si>
  <si>
    <t>訂購注意事項及方法</t>
    <phoneticPr fontId="4" type="noConversion"/>
  </si>
  <si>
    <t>產品目錄有效日期</t>
    <phoneticPr fontId="4" type="noConversion"/>
  </si>
  <si>
    <t>至 8/31 日止</t>
  </si>
  <si>
    <t>訂購日期</t>
    <phoneticPr fontId="4" type="noConversion"/>
  </si>
  <si>
    <t>訂購電話</t>
    <phoneticPr fontId="4" type="noConversion"/>
  </si>
  <si>
    <t>2233-1688</t>
    <phoneticPr fontId="4" type="noConversion"/>
  </si>
  <si>
    <t>訂購傳真</t>
    <phoneticPr fontId="4" type="noConversion"/>
  </si>
  <si>
    <t>2233-1699</t>
  </si>
  <si>
    <t>郵局匯款帳戶</t>
    <phoneticPr fontId="4" type="noConversion"/>
  </si>
  <si>
    <t>1441-336945-66</t>
    <phoneticPr fontId="4" type="noConversion"/>
  </si>
  <si>
    <t>帳戶名稱/連絡人</t>
    <phoneticPr fontId="4" type="noConversion"/>
  </si>
  <si>
    <t>王美樂</t>
    <phoneticPr fontId="4" type="noConversion"/>
  </si>
  <si>
    <t>客戶基本資料</t>
    <phoneticPr fontId="4" type="noConversion"/>
  </si>
  <si>
    <t>姓名</t>
    <phoneticPr fontId="4" type="noConversion"/>
  </si>
  <si>
    <t>VIP NO. (首次訂購不填)</t>
    <phoneticPr fontId="4" type="noConversion"/>
  </si>
  <si>
    <t>連絡電話</t>
    <phoneticPr fontId="4" type="noConversion"/>
  </si>
  <si>
    <t>配送地址</t>
    <phoneticPr fontId="4" type="noConversion"/>
  </si>
  <si>
    <t>宅配方式</t>
    <phoneticPr fontId="4" type="noConversion"/>
  </si>
  <si>
    <t>匯款後填入帳戶後 4 碼</t>
    <phoneticPr fontId="4" type="noConversion"/>
  </si>
  <si>
    <t>訂單明細</t>
    <phoneticPr fontId="4" type="noConversion"/>
  </si>
  <si>
    <t>卸妝/洗臉產品合計</t>
    <phoneticPr fontId="4" type="noConversion"/>
  </si>
  <si>
    <t>基本保溼產品合計</t>
    <phoneticPr fontId="4" type="noConversion"/>
  </si>
  <si>
    <t>基本護理系列合計</t>
    <phoneticPr fontId="4" type="noConversion"/>
  </si>
  <si>
    <t>美白產品系列合計</t>
    <phoneticPr fontId="4" type="noConversion"/>
  </si>
  <si>
    <t>眼部保養產品合計</t>
    <phoneticPr fontId="4" type="noConversion"/>
  </si>
  <si>
    <t>防曬及曬後修護系列</t>
  </si>
  <si>
    <t>手部護理系列</t>
  </si>
  <si>
    <t>身體護理系列</t>
  </si>
  <si>
    <t>美髮與護髮系列</t>
  </si>
  <si>
    <t>合        計</t>
    <phoneticPr fontId="4" type="noConversion"/>
  </si>
  <si>
    <t>感謝你的訂購, 我們將儘快處理您的訂單！</t>
    <phoneticPr fontId="4" type="noConversion"/>
  </si>
  <si>
    <r>
      <rPr>
        <sz val="12"/>
        <color theme="1"/>
        <rFont val="新細明體"/>
        <family val="2"/>
        <charset val="136"/>
      </rPr>
      <t></t>
    </r>
    <r>
      <rPr>
        <sz val="12"/>
        <color theme="1"/>
        <rFont val="新細明體"/>
        <family val="2"/>
        <charset val="136"/>
        <scheme val="minor"/>
      </rPr>
      <t>請告訴我們您的寶貴意見</t>
    </r>
    <r>
      <rPr>
        <sz val="12"/>
        <color theme="1"/>
        <rFont val="新細明體"/>
        <family val="2"/>
        <charset val="136"/>
      </rPr>
      <t></t>
    </r>
    <phoneticPr fontId="4" type="noConversion"/>
  </si>
  <si>
    <r>
      <rPr>
        <sz val="12"/>
        <color theme="1"/>
        <rFont val="Wingdings"/>
        <charset val="2"/>
      </rPr>
      <t>v</t>
    </r>
    <r>
      <rPr>
        <sz val="12"/>
        <color theme="1"/>
        <rFont val="新細明體"/>
        <family val="2"/>
        <charset val="136"/>
        <scheme val="minor"/>
      </rPr>
      <t>甜心網路商店感謝您的意見</t>
    </r>
    <r>
      <rPr>
        <sz val="12"/>
        <color theme="1"/>
        <rFont val="Wingdings"/>
        <charset val="2"/>
      </rPr>
      <t>v</t>
    </r>
    <phoneticPr fontId="4" type="noConversion"/>
  </si>
  <si>
    <t>產品目錄</t>
    <phoneticPr fontId="4" type="noConversion"/>
  </si>
  <si>
    <t>產品編號</t>
    <phoneticPr fontId="4" type="noConversion"/>
  </si>
  <si>
    <t>名稱</t>
    <phoneticPr fontId="4" type="noConversion"/>
  </si>
  <si>
    <t>單價</t>
    <phoneticPr fontId="4" type="noConversion"/>
  </si>
  <si>
    <t>數量</t>
    <phoneticPr fontId="4" type="noConversion"/>
  </si>
  <si>
    <t>小計</t>
    <phoneticPr fontId="4" type="noConversion"/>
  </si>
  <si>
    <t>卸妝/洗臉產品</t>
    <phoneticPr fontId="4" type="noConversion"/>
  </si>
  <si>
    <t>CO0021</t>
    <phoneticPr fontId="4" type="noConversion"/>
  </si>
  <si>
    <t>美肌卸妝油 150ml</t>
    <phoneticPr fontId="4" type="noConversion"/>
  </si>
  <si>
    <t>CO0025</t>
    <phoneticPr fontId="4" type="noConversion"/>
  </si>
  <si>
    <t>水淨化卸妝油 120ml</t>
    <phoneticPr fontId="4" type="noConversion"/>
  </si>
  <si>
    <t>CO0026</t>
    <phoneticPr fontId="4" type="noConversion"/>
  </si>
  <si>
    <t>淨顏卸妝油 150ml</t>
    <phoneticPr fontId="4" type="noConversion"/>
  </si>
  <si>
    <t>CO0028</t>
    <phoneticPr fontId="4" type="noConversion"/>
  </si>
  <si>
    <t>清澄潔顏油 150ml</t>
    <phoneticPr fontId="4" type="noConversion"/>
  </si>
  <si>
    <t>CO0030</t>
    <phoneticPr fontId="4" type="noConversion"/>
  </si>
  <si>
    <t>平衡潔顏油 150ml</t>
    <phoneticPr fontId="4" type="noConversion"/>
  </si>
  <si>
    <t>CO0033</t>
    <phoneticPr fontId="4" type="noConversion"/>
  </si>
  <si>
    <t>親水潔顏油 180 ml</t>
    <phoneticPr fontId="4" type="noConversion"/>
  </si>
  <si>
    <t>CO0034</t>
    <phoneticPr fontId="4" type="noConversion"/>
  </si>
  <si>
    <t>晶瑩卸妝油 200ml</t>
    <phoneticPr fontId="4" type="noConversion"/>
  </si>
  <si>
    <t>CO0035</t>
    <phoneticPr fontId="4" type="noConversion"/>
  </si>
  <si>
    <t>薰衣草卸妝油 50ml</t>
    <phoneticPr fontId="4" type="noConversion"/>
  </si>
  <si>
    <t>CO0036</t>
    <phoneticPr fontId="4" type="noConversion"/>
  </si>
  <si>
    <r>
      <t xml:space="preserve">玫瑰卸妝油 50ml                            </t>
    </r>
    <r>
      <rPr>
        <b/>
        <sz val="12"/>
        <rFont val="新細明體"/>
        <family val="1"/>
        <charset val="136"/>
        <scheme val="minor"/>
      </rPr>
      <t>熱賣商品</t>
    </r>
    <phoneticPr fontId="4" type="noConversion"/>
  </si>
  <si>
    <t>CO0037</t>
    <phoneticPr fontId="4" type="noConversion"/>
  </si>
  <si>
    <t>茶樹卸妝油 50ml</t>
    <phoneticPr fontId="4" type="noConversion"/>
  </si>
  <si>
    <t>CO0038</t>
    <phoneticPr fontId="4" type="noConversion"/>
  </si>
  <si>
    <t>山茶花卸妝油 50ml</t>
    <phoneticPr fontId="4" type="noConversion"/>
  </si>
  <si>
    <t>CO0039</t>
    <phoneticPr fontId="4" type="noConversion"/>
  </si>
  <si>
    <r>
      <t xml:space="preserve">純橄欖油卸妝油 180ml                  </t>
    </r>
    <r>
      <rPr>
        <b/>
        <sz val="12"/>
        <rFont val="新細明體"/>
        <family val="1"/>
        <charset val="136"/>
        <scheme val="minor"/>
      </rPr>
      <t>熱賣商品</t>
    </r>
    <phoneticPr fontId="4" type="noConversion"/>
  </si>
  <si>
    <t>CO0042</t>
    <phoneticPr fontId="4" type="noConversion"/>
  </si>
  <si>
    <t>保溼洗面乳 100ml</t>
    <phoneticPr fontId="4" type="noConversion"/>
  </si>
  <si>
    <t>CO0043</t>
    <phoneticPr fontId="4" type="noConversion"/>
  </si>
  <si>
    <t>嫰白潔顏乳 100ml</t>
    <phoneticPr fontId="4" type="noConversion"/>
  </si>
  <si>
    <t>合          計</t>
    <phoneticPr fontId="4" type="noConversion"/>
  </si>
  <si>
    <t>基本保溼產品</t>
    <phoneticPr fontId="4" type="noConversion"/>
  </si>
  <si>
    <t>BW0081</t>
    <phoneticPr fontId="4" type="noConversion"/>
  </si>
  <si>
    <t>超水感保溼精華 80ml</t>
    <phoneticPr fontId="4" type="noConversion"/>
  </si>
  <si>
    <t>BW0082</t>
  </si>
  <si>
    <t>清爽保溼面膜 (5片)</t>
    <phoneticPr fontId="4" type="noConversion"/>
  </si>
  <si>
    <t>BW0085</t>
    <phoneticPr fontId="4" type="noConversion"/>
  </si>
  <si>
    <t>滋潤水感面膜 (5片)</t>
    <phoneticPr fontId="4" type="noConversion"/>
  </si>
  <si>
    <t>BW0086</t>
    <phoneticPr fontId="4" type="noConversion"/>
  </si>
  <si>
    <t>櫻桃C 保溼凝露 80ml</t>
    <phoneticPr fontId="4" type="noConversion"/>
  </si>
  <si>
    <t>BW0090</t>
    <phoneticPr fontId="4" type="noConversion"/>
  </si>
  <si>
    <t>蘆薈保溼精華 80ml</t>
    <phoneticPr fontId="4" type="noConversion"/>
  </si>
  <si>
    <t>BW0091</t>
  </si>
  <si>
    <t>蜂蜜保溼面膜 (5片)</t>
    <phoneticPr fontId="4" type="noConversion"/>
  </si>
  <si>
    <t>BW0092</t>
  </si>
  <si>
    <t>蘋果魔力保溼面膜 (5片)</t>
    <phoneticPr fontId="4" type="noConversion"/>
  </si>
  <si>
    <t>BW0098</t>
    <phoneticPr fontId="4" type="noConversion"/>
  </si>
  <si>
    <r>
      <t xml:space="preserve">玫瑰保溼露 120ml                          </t>
    </r>
    <r>
      <rPr>
        <b/>
        <sz val="12"/>
        <rFont val="新細明體"/>
        <family val="1"/>
        <charset val="136"/>
        <scheme val="minor"/>
      </rPr>
      <t>目前缺貨</t>
    </r>
    <phoneticPr fontId="4" type="noConversion"/>
  </si>
  <si>
    <t>BW0099</t>
    <phoneticPr fontId="4" type="noConversion"/>
  </si>
  <si>
    <r>
      <t xml:space="preserve">玻尿酸保溼精華液 80ml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</si>
  <si>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基本護理系列</t>
  </si>
  <si>
    <t>WW0063</t>
  </si>
  <si>
    <t>玫瑰精水化妝水 180ml</t>
    <phoneticPr fontId="4" type="noConversion"/>
  </si>
  <si>
    <t>WW0064</t>
  </si>
  <si>
    <t>玫瑰精水乳液 120ml</t>
    <phoneticPr fontId="4" type="noConversion"/>
  </si>
  <si>
    <t>WW0070</t>
    <phoneticPr fontId="4" type="noConversion"/>
  </si>
  <si>
    <t>滋養化妝水 180ml</t>
    <phoneticPr fontId="4" type="noConversion"/>
  </si>
  <si>
    <t>WW0071</t>
  </si>
  <si>
    <t>滑嫰化妝水 180ml</t>
    <phoneticPr fontId="4" type="noConversion"/>
  </si>
  <si>
    <t>WW0076</t>
    <phoneticPr fontId="4" type="noConversion"/>
  </si>
  <si>
    <t>Q10 青春再現化妝水 180ml</t>
    <phoneticPr fontId="4" type="noConversion"/>
  </si>
  <si>
    <t>WW0077</t>
  </si>
  <si>
    <t>Q10 青春再現乳液 120ml</t>
    <phoneticPr fontId="4" type="noConversion"/>
  </si>
  <si>
    <t>WW0078</t>
  </si>
  <si>
    <t>緊緻毛孔化妝水 180ml</t>
    <phoneticPr fontId="4" type="noConversion"/>
  </si>
  <si>
    <t>WW0079</t>
  </si>
  <si>
    <r>
      <t>淨白化妝水</t>
    </r>
    <r>
      <rPr>
        <sz val="12"/>
        <color theme="1"/>
        <rFont val="新細明體"/>
        <family val="1"/>
        <charset val="136"/>
        <scheme val="minor"/>
      </rPr>
      <t xml:space="preserve"> 120ml</t>
    </r>
    <r>
      <rPr>
        <sz val="12"/>
        <color theme="1"/>
        <rFont val="新細明體"/>
        <family val="2"/>
        <charset val="136"/>
        <scheme val="minor"/>
      </rPr>
      <t xml:space="preserve">          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</si>
  <si>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合           計</t>
    <phoneticPr fontId="4" type="noConversion"/>
  </si>
  <si>
    <t>美白產品系列</t>
    <phoneticPr fontId="4" type="noConversion"/>
  </si>
  <si>
    <t>WT0020</t>
    <phoneticPr fontId="4" type="noConversion"/>
  </si>
  <si>
    <t>白晳美人淡斑精華 30ml</t>
    <phoneticPr fontId="4" type="noConversion"/>
  </si>
  <si>
    <t>WT0021</t>
  </si>
  <si>
    <t>亮白精華面膜 (5片)</t>
    <phoneticPr fontId="4" type="noConversion"/>
  </si>
  <si>
    <t>WT0025</t>
    <phoneticPr fontId="4" type="noConversion"/>
  </si>
  <si>
    <t>白晳美人化妝水 180ml</t>
    <phoneticPr fontId="4" type="noConversion"/>
  </si>
  <si>
    <t>WT0026</t>
  </si>
  <si>
    <t>白晳美人乳液 120ml</t>
    <phoneticPr fontId="4" type="noConversion"/>
  </si>
  <si>
    <t>WT0027</t>
  </si>
  <si>
    <t>櫻桃 C 美白精華 120ml</t>
    <phoneticPr fontId="4" type="noConversion"/>
  </si>
  <si>
    <t>WT0028</t>
  </si>
  <si>
    <t>亮白化妝水 180ml</t>
    <phoneticPr fontId="4" type="noConversion"/>
  </si>
  <si>
    <t>WT0038</t>
    <phoneticPr fontId="4" type="noConversion"/>
  </si>
  <si>
    <t>亮白乳液 120ml</t>
    <phoneticPr fontId="4" type="noConversion"/>
  </si>
  <si>
    <t>WT0039</t>
  </si>
  <si>
    <r>
      <t>維他命 C 美白精華</t>
    </r>
    <r>
      <rPr>
        <sz val="12"/>
        <rFont val="新細明體"/>
        <family val="1"/>
        <charset val="136"/>
        <scheme val="minor"/>
      </rPr>
      <t xml:space="preserve"> 80ml</t>
    </r>
    <r>
      <rPr>
        <sz val="12"/>
        <color theme="9" tint="-0.249977111117893"/>
        <rFont val="新細明體"/>
        <family val="1"/>
        <charset val="136"/>
        <scheme val="minor"/>
      </rPr>
      <t xml:space="preserve">               </t>
    </r>
    <r>
      <rPr>
        <b/>
        <sz val="12"/>
        <rFont val="新細明體"/>
        <family val="1"/>
        <charset val="136"/>
        <scheme val="minor"/>
      </rPr>
      <t>熱賣商品</t>
    </r>
    <phoneticPr fontId="4" type="noConversion"/>
  </si>
  <si>
    <t>WT0040</t>
  </si>
  <si>
    <t>嫰白晚霜 120ml</t>
    <phoneticPr fontId="4" type="noConversion"/>
  </si>
  <si>
    <t>WT0041</t>
  </si>
  <si>
    <r>
      <t xml:space="preserve">小黃瓜面膜 (6片)                           </t>
    </r>
    <r>
      <rPr>
        <b/>
        <sz val="12"/>
        <rFont val="新細明體"/>
        <family val="1"/>
        <charset val="136"/>
        <scheme val="minor"/>
      </rPr>
      <t>長銷商品</t>
    </r>
    <phoneticPr fontId="4" type="noConversion"/>
  </si>
  <si>
    <t>WT0045</t>
    <phoneticPr fontId="4" type="noConversion"/>
  </si>
  <si>
    <r>
      <t xml:space="preserve">左旋 C 精華液 80ml       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</si>
  <si>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合           計</t>
    <phoneticPr fontId="4" type="noConversion"/>
  </si>
  <si>
    <t>眼部保養產品</t>
    <phoneticPr fontId="4" type="noConversion"/>
  </si>
  <si>
    <t>EY1010</t>
    <phoneticPr fontId="4" type="noConversion"/>
  </si>
  <si>
    <t>Q10 眼膜 (5 組)</t>
    <phoneticPr fontId="4" type="noConversion"/>
  </si>
  <si>
    <t>EY1011</t>
  </si>
  <si>
    <t>膠原蛋白眼霜 80ml</t>
    <phoneticPr fontId="4" type="noConversion"/>
  </si>
  <si>
    <t>EY1012</t>
  </si>
  <si>
    <t>活膚眼霜 80ml</t>
    <phoneticPr fontId="4" type="noConversion"/>
  </si>
  <si>
    <t>EY1013</t>
  </si>
  <si>
    <t>美白眼膠 80ml</t>
    <phoneticPr fontId="4" type="noConversion"/>
  </si>
  <si>
    <t>EY1040</t>
    <phoneticPr fontId="4" type="noConversion"/>
  </si>
  <si>
    <t>強力修復眼霜 80ml</t>
    <phoneticPr fontId="4" type="noConversion"/>
  </si>
  <si>
    <t>EY1041</t>
  </si>
  <si>
    <t>神奇亮白眼霜 80ml</t>
    <phoneticPr fontId="4" type="noConversion"/>
  </si>
  <si>
    <t>EY1042</t>
  </si>
  <si>
    <t>左旋 C 眼霜 80ml</t>
    <phoneticPr fontId="4" type="noConversion"/>
  </si>
  <si>
    <t>EY1043</t>
  </si>
  <si>
    <r>
      <t xml:space="preserve">緊實眼霜 80ml                                </t>
    </r>
    <r>
      <rPr>
        <b/>
        <sz val="12"/>
        <rFont val="新細明體"/>
        <family val="1"/>
        <charset val="136"/>
        <scheme val="minor"/>
      </rPr>
      <t>長銷商品</t>
    </r>
    <phoneticPr fontId="4" type="noConversion"/>
  </si>
  <si>
    <t>EY1048</t>
    <phoneticPr fontId="4" type="noConversion"/>
  </si>
  <si>
    <t>多元修護眼膠 80ml</t>
    <phoneticPr fontId="4" type="noConversion"/>
  </si>
  <si>
    <t>EY1049</t>
  </si>
  <si>
    <t>海洋元素眼霜 80ml</t>
    <phoneticPr fontId="4" type="noConversion"/>
  </si>
  <si>
    <t>EY1050</t>
  </si>
  <si>
    <t>活采緊緻眼霜 80ml</t>
    <phoneticPr fontId="4" type="noConversion"/>
  </si>
  <si>
    <t>合          計</t>
    <phoneticPr fontId="4" type="noConversion"/>
  </si>
  <si>
    <t>防曬及曬後修護系列</t>
    <phoneticPr fontId="4" type="noConversion"/>
  </si>
  <si>
    <t>WA0040</t>
    <phoneticPr fontId="4" type="noConversion"/>
  </si>
  <si>
    <t>淨白防曬乳 120ml</t>
    <phoneticPr fontId="4" type="noConversion"/>
  </si>
  <si>
    <t>WA0041</t>
  </si>
  <si>
    <t>防水防曬乳 120ml</t>
    <phoneticPr fontId="4" type="noConversion"/>
  </si>
  <si>
    <t>WA0042</t>
  </si>
  <si>
    <t>水凝清爽防曬 120ml</t>
    <phoneticPr fontId="4" type="noConversion"/>
  </si>
  <si>
    <t>WA0043</t>
  </si>
  <si>
    <t>蘆薈曬後修護乳液 160ml</t>
    <phoneticPr fontId="4" type="noConversion"/>
  </si>
  <si>
    <t>WA0044</t>
  </si>
  <si>
    <r>
      <t xml:space="preserve">防曬噴霧 120ml                              </t>
    </r>
    <r>
      <rPr>
        <b/>
        <sz val="12"/>
        <rFont val="新細明體"/>
        <family val="1"/>
        <charset val="136"/>
        <scheme val="minor"/>
      </rPr>
      <t>熱賣商品</t>
    </r>
    <phoneticPr fontId="4" type="noConversion"/>
  </si>
  <si>
    <t>WA0050</t>
    <phoneticPr fontId="4" type="noConversion"/>
  </si>
  <si>
    <t>清爽防曬乳 120ml</t>
    <phoneticPr fontId="4" type="noConversion"/>
  </si>
  <si>
    <t>WA0052</t>
    <phoneticPr fontId="4" type="noConversion"/>
  </si>
  <si>
    <r>
      <t xml:space="preserve">無感防曬乳 120ml          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</si>
  <si>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手部護理系列</t>
    <phoneticPr fontId="4" type="noConversion"/>
  </si>
  <si>
    <t>HA0013</t>
    <phoneticPr fontId="4" type="noConversion"/>
  </si>
  <si>
    <t>柔晳護手霜 75ml</t>
    <phoneticPr fontId="4" type="noConversion"/>
  </si>
  <si>
    <t>HA0014</t>
  </si>
  <si>
    <t>小甘菊護手霜 80ml</t>
    <phoneticPr fontId="4" type="noConversion"/>
  </si>
  <si>
    <t>HA0015</t>
  </si>
  <si>
    <t>玫瑰精油護手霜 75ml</t>
    <phoneticPr fontId="4" type="noConversion"/>
  </si>
  <si>
    <t>HA0016</t>
  </si>
  <si>
    <t>美白護手霜 100ml</t>
    <phoneticPr fontId="4" type="noConversion"/>
  </si>
  <si>
    <t>HA0023</t>
    <phoneticPr fontId="4" type="noConversion"/>
  </si>
  <si>
    <t>膠原蛋白護手霜 75ml</t>
    <phoneticPr fontId="4" type="noConversion"/>
  </si>
  <si>
    <t>HA0024</t>
  </si>
  <si>
    <r>
      <t xml:space="preserve">Q10 細緻護手霜 75ml                    </t>
    </r>
    <r>
      <rPr>
        <b/>
        <sz val="12"/>
        <rFont val="新細明體"/>
        <family val="1"/>
        <charset val="136"/>
        <scheme val="minor"/>
      </rPr>
      <t>站長推薦</t>
    </r>
    <phoneticPr fontId="4" type="noConversion"/>
  </si>
  <si>
    <t>HA0046</t>
    <phoneticPr fontId="4" type="noConversion"/>
  </si>
  <si>
    <t>保溼護手霜 100ml</t>
    <phoneticPr fontId="4" type="noConversion"/>
  </si>
  <si>
    <t>HA0047</t>
  </si>
  <si>
    <t>乳油木護手霜 75ml</t>
    <phoneticPr fontId="4" type="noConversion"/>
  </si>
  <si>
    <t>身體護理系列</t>
    <phoneticPr fontId="4" type="noConversion"/>
  </si>
  <si>
    <t>BD0020</t>
    <phoneticPr fontId="4" type="noConversion"/>
  </si>
  <si>
    <t>果酸美白身體乳 260ml</t>
    <phoneticPr fontId="4" type="noConversion"/>
  </si>
  <si>
    <t>BD0021</t>
  </si>
  <si>
    <t>乳油木身體乳 260ml</t>
    <phoneticPr fontId="4" type="noConversion"/>
  </si>
  <si>
    <t>BD0022</t>
  </si>
  <si>
    <t>玫瑰精油身體乳 260ml</t>
    <phoneticPr fontId="4" type="noConversion"/>
  </si>
  <si>
    <t>BD0023</t>
  </si>
  <si>
    <r>
      <t xml:space="preserve">牛奶蜂蜜身體乳 260ml                  </t>
    </r>
    <r>
      <rPr>
        <b/>
        <sz val="12"/>
        <rFont val="新細明體"/>
        <family val="1"/>
        <charset val="136"/>
        <scheme val="minor"/>
      </rPr>
      <t>站長推薦</t>
    </r>
    <phoneticPr fontId="4" type="noConversion"/>
  </si>
  <si>
    <t>BD0024</t>
  </si>
  <si>
    <t>胡蘿蔔素身體乳液 260ml</t>
    <phoneticPr fontId="4" type="noConversion"/>
  </si>
  <si>
    <t>BD0025</t>
  </si>
  <si>
    <t>香草身體乳 260ml</t>
    <phoneticPr fontId="4" type="noConversion"/>
  </si>
  <si>
    <t>BD0026</t>
  </si>
  <si>
    <t>牛奶沐浴乳 300ml</t>
    <phoneticPr fontId="4" type="noConversion"/>
  </si>
  <si>
    <t>BD0030</t>
    <phoneticPr fontId="4" type="noConversion"/>
  </si>
  <si>
    <t>嬰兒沐浴乳 300ml</t>
    <phoneticPr fontId="4" type="noConversion"/>
  </si>
  <si>
    <t>BD0031</t>
  </si>
  <si>
    <t>清爽沐浴乳 300ml</t>
    <phoneticPr fontId="4" type="noConversion"/>
  </si>
  <si>
    <t>BD0035</t>
    <phoneticPr fontId="4" type="noConversion"/>
  </si>
  <si>
    <r>
      <t xml:space="preserve">森林清香沐浴乳 300ml  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</si>
  <si>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BD0036</t>
  </si>
  <si>
    <r>
      <t xml:space="preserve">植物精華沐浴乳 300ml                       </t>
    </r>
    <r>
      <rPr>
        <b/>
        <sz val="12"/>
        <rFont val="新細明體"/>
        <family val="1"/>
        <charset val="136"/>
        <scheme val="minor"/>
      </rPr>
      <t>NEW!!</t>
    </r>
    <phoneticPr fontId="4" type="noConversion"/>
  </si>
  <si>
    <t>美髮與護髮系列</t>
    <phoneticPr fontId="4" type="noConversion"/>
  </si>
  <si>
    <t>HA0061</t>
    <phoneticPr fontId="4" type="noConversion"/>
  </si>
  <si>
    <t>深層滋潤護髮乳 260ml</t>
    <phoneticPr fontId="4" type="noConversion"/>
  </si>
  <si>
    <t>HA0062</t>
  </si>
  <si>
    <t>椰子油護髮乳 260ml</t>
    <phoneticPr fontId="4" type="noConversion"/>
  </si>
  <si>
    <t>HA0065</t>
    <phoneticPr fontId="4" type="noConversion"/>
  </si>
  <si>
    <t>絲質護髮乳 260ml</t>
    <phoneticPr fontId="4" type="noConversion"/>
  </si>
  <si>
    <t>HA0066</t>
  </si>
  <si>
    <t>護色護髮乳 260ml</t>
    <phoneticPr fontId="4" type="noConversion"/>
  </si>
  <si>
    <t>HA0067</t>
  </si>
  <si>
    <t>魔力強護髮乳 300ml</t>
    <phoneticPr fontId="4" type="noConversion"/>
  </si>
  <si>
    <t>HA0071</t>
    <phoneticPr fontId="4" type="noConversion"/>
  </si>
  <si>
    <t>直髮慕思</t>
    <phoneticPr fontId="4" type="noConversion"/>
  </si>
  <si>
    <t>HA0072</t>
  </si>
  <si>
    <t>超彈力捲髮慕思</t>
    <phoneticPr fontId="4" type="noConversion"/>
  </si>
  <si>
    <t>合     計</t>
    <phoneticPr fontId="4" type="noConversion"/>
  </si>
  <si>
    <t>訂購注意事項及方法</t>
    <phoneticPr fontId="4" type="noConversion"/>
  </si>
  <si>
    <t>產品目錄有效日期</t>
    <phoneticPr fontId="4" type="noConversion"/>
  </si>
  <si>
    <t>訂購日期</t>
    <phoneticPr fontId="4" type="noConversion"/>
  </si>
  <si>
    <t>訂購電話</t>
    <phoneticPr fontId="4" type="noConversion"/>
  </si>
  <si>
    <t>2233-1688</t>
    <phoneticPr fontId="4" type="noConversion"/>
  </si>
  <si>
    <t>訂購傳真</t>
    <phoneticPr fontId="4" type="noConversion"/>
  </si>
  <si>
    <t>郵局匯款帳戶</t>
    <phoneticPr fontId="4" type="noConversion"/>
  </si>
  <si>
    <t>1441-336945-66</t>
    <phoneticPr fontId="4" type="noConversion"/>
  </si>
  <si>
    <t>帳戶名稱/連絡人</t>
    <phoneticPr fontId="4" type="noConversion"/>
  </si>
  <si>
    <t>王美樂</t>
    <phoneticPr fontId="4" type="noConversion"/>
  </si>
  <si>
    <t>客戶基本資料</t>
    <phoneticPr fontId="4" type="noConversion"/>
  </si>
  <si>
    <t>姓名</t>
    <phoneticPr fontId="4" type="noConversion"/>
  </si>
  <si>
    <t>VIP NO. (首次訂購不填)</t>
    <phoneticPr fontId="4" type="noConversion"/>
  </si>
  <si>
    <t>連絡電話</t>
    <phoneticPr fontId="4" type="noConversion"/>
  </si>
  <si>
    <t>配送地址</t>
    <phoneticPr fontId="4" type="noConversion"/>
  </si>
  <si>
    <t>宅配方式</t>
    <phoneticPr fontId="4" type="noConversion"/>
  </si>
  <si>
    <t>匯款後填入帳戶後 4 碼</t>
    <phoneticPr fontId="4" type="noConversion"/>
  </si>
  <si>
    <t>訂單明細</t>
    <phoneticPr fontId="4" type="noConversion"/>
  </si>
  <si>
    <t>卸妝/洗臉產品合計</t>
    <phoneticPr fontId="4" type="noConversion"/>
  </si>
  <si>
    <t>基本保溼產品合計</t>
    <phoneticPr fontId="4" type="noConversion"/>
  </si>
  <si>
    <t>基本護理系列合計</t>
    <phoneticPr fontId="4" type="noConversion"/>
  </si>
  <si>
    <t>美白產品系列合計</t>
    <phoneticPr fontId="4" type="noConversion"/>
  </si>
  <si>
    <t>眼部保養產品合計</t>
    <phoneticPr fontId="4" type="noConversion"/>
  </si>
  <si>
    <t>合        計</t>
    <phoneticPr fontId="4" type="noConversion"/>
  </si>
  <si>
    <t>感謝你的訂購, 我們將儘快處理您的訂單！</t>
    <phoneticPr fontId="4" type="noConversion"/>
  </si>
  <si>
    <r>
      <rPr>
        <sz val="12"/>
        <color theme="1"/>
        <rFont val="新細明體"/>
        <family val="2"/>
        <charset val="136"/>
      </rPr>
      <t></t>
    </r>
    <r>
      <rPr>
        <sz val="12"/>
        <color theme="1"/>
        <rFont val="新細明體"/>
        <family val="2"/>
        <charset val="136"/>
        <scheme val="minor"/>
      </rPr>
      <t>請告訴我們您的寶貴意見</t>
    </r>
    <r>
      <rPr>
        <sz val="12"/>
        <color theme="1"/>
        <rFont val="新細明體"/>
        <family val="2"/>
        <charset val="136"/>
      </rPr>
      <t></t>
    </r>
    <phoneticPr fontId="4" type="noConversion"/>
  </si>
  <si>
    <t>o其函數語法如下：</t>
    <phoneticPr fontId="4" type="noConversion"/>
  </si>
  <si>
    <t>sumproduct(array1,array2,….)</t>
    <phoneticPr fontId="4" type="noConversion"/>
  </si>
  <si>
    <t>甲</t>
    <phoneticPr fontId="4" type="noConversion"/>
  </si>
  <si>
    <t>item</t>
  </si>
  <si>
    <t>operation</t>
  </si>
  <si>
    <t>teaching</t>
  </si>
  <si>
    <t>program</t>
  </si>
  <si>
    <t>network</t>
  </si>
  <si>
    <t>information</t>
  </si>
  <si>
    <t>total</t>
  </si>
  <si>
    <t>計算各級總報名費</t>
    <phoneticPr fontId="7" type="noConversion"/>
  </si>
  <si>
    <t>sum</t>
    <phoneticPr fontId="4" type="noConversion"/>
  </si>
  <si>
    <t>=SUM(A1:D1)</t>
    <phoneticPr fontId="4" type="noConversion"/>
  </si>
  <si>
    <t>=SUM(A2:D2+A1:D1)</t>
    <phoneticPr fontId="4" type="noConversion"/>
  </si>
  <si>
    <t>=SUM(A1:D1*A2:D2)</t>
    <phoneticPr fontId="4" type="noConversion"/>
  </si>
  <si>
    <t>=A1+A2</t>
    <phoneticPr fontId="4" type="noConversion"/>
  </si>
  <si>
    <t>=A1*A2</t>
    <phoneticPr fontId="4" type="noConversion"/>
  </si>
  <si>
    <r>
      <t>姓</t>
    </r>
    <r>
      <rPr>
        <sz val="12"/>
        <color theme="1"/>
        <rFont val="新細明體"/>
        <family val="2"/>
        <charset val="136"/>
        <scheme val="minor"/>
      </rPr>
      <t xml:space="preserve">    </t>
    </r>
    <r>
      <rPr>
        <sz val="12"/>
        <rFont val="細明體"/>
        <family val="3"/>
        <charset val="136"/>
      </rPr>
      <t>名</t>
    </r>
  </si>
  <si>
    <t>成績</t>
    <phoneticPr fontId="27" type="noConversion"/>
  </si>
  <si>
    <t>區間</t>
    <phoneticPr fontId="27" type="noConversion"/>
  </si>
  <si>
    <t>格式化條件</t>
    <phoneticPr fontId="27" type="noConversion"/>
  </si>
  <si>
    <t>公式</t>
    <phoneticPr fontId="7" type="noConversion"/>
  </si>
  <si>
    <t>成績</t>
    <phoneticPr fontId="7" type="noConversion"/>
  </si>
  <si>
    <t>人數</t>
    <phoneticPr fontId="7" type="noConversion"/>
  </si>
  <si>
    <t>李碧華</t>
    <phoneticPr fontId="27" type="noConversion"/>
  </si>
  <si>
    <t>=COUNTIF($B$2:$B$10,"&lt;100")-COUNTIF($B$2:$B$10, "&lt;=89")</t>
  </si>
  <si>
    <t>林淑芬</t>
  </si>
  <si>
    <t>=COUNTIF($B$2:$B$10,"&lt;90")-COUNTIF($B$2:$B$10, "&lt;=79")</t>
  </si>
  <si>
    <t>王嘉育</t>
  </si>
  <si>
    <t>=COUNTIF($B$2:$B$10,"&lt;80")-COUNTIF($B$2:$B$10, "&lt;=69")</t>
  </si>
  <si>
    <t>吳育仁</t>
  </si>
  <si>
    <t>=COUNTIF($B$2:$B$10,"&lt;70")-COUNTIF($B$2:$B$10, "&lt;=59")</t>
  </si>
  <si>
    <t>林悅敏</t>
  </si>
  <si>
    <t>=COUNTIF($B$2:$B$10,"&lt;60")-COUNTIF($B$2:$B$10, "&lt;=49")</t>
  </si>
  <si>
    <t>黃敏華</t>
  </si>
  <si>
    <t>=COUNTIF($B$2:$B$10,"&lt;50")-COUNTIF($B$2:$B$10, "&lt;=39")</t>
  </si>
  <si>
    <t>葉婉青</t>
  </si>
  <si>
    <t>=COUNTIF($B$2:$B$10,"&lt;20")-COUNTIF($B$2:$B$10, "&lt;=29")</t>
  </si>
  <si>
    <t>呂姿瀅</t>
  </si>
  <si>
    <t>=COUNTIF($B$2:$B$10,"&lt;20")-COUNTIF($B$2:$B$10, "&lt;=19")</t>
  </si>
  <si>
    <t>孫國華</t>
  </si>
  <si>
    <t>=COUNTIF($B$2:$B$10,"&lt;10")-COUNTIF($B$2:$B$10, "&lt;=0")</t>
  </si>
  <si>
    <t>=COUNTIF(B1:B9,"&lt;100")-COUNTIF(B1:B9, "&lt;=89")</t>
    <phoneticPr fontId="7" type="noConversion"/>
  </si>
  <si>
    <t>設定範圍要用減或加的方式</t>
    <phoneticPr fontId="7" type="noConversion"/>
  </si>
  <si>
    <t>結果</t>
    <phoneticPr fontId="7" type="noConversion"/>
  </si>
  <si>
    <t>公式</t>
  </si>
  <si>
    <t>敘述 (結果)</t>
  </si>
  <si>
    <t>=FREQUENCY(B2:B10,C2:C4)</t>
    <phoneticPr fontId="7" type="noConversion"/>
  </si>
  <si>
    <t>小於或等於 70 分的數量 (1)</t>
  </si>
  <si>
    <t>=FREQUENCY(B2:B10,C2:C5)</t>
  </si>
  <si>
    <t>在組界 71-79 的分數數量 (2)</t>
  </si>
  <si>
    <t>=FREQUENCY(B2:B10,C2:C6)</t>
  </si>
  <si>
    <t>在組界 80-89 的分數數量 (4)</t>
  </si>
  <si>
    <t>=FREQUENCY(B2:B10,C2:C7)</t>
  </si>
  <si>
    <t>大於或等於 90 分的數量 (2)</t>
  </si>
  <si>
    <r>
      <t>選取d</t>
    </r>
    <r>
      <rPr>
        <sz val="12"/>
        <rFont val="Times New Roman"/>
        <family val="1"/>
      </rPr>
      <t>19:d22</t>
    </r>
    <phoneticPr fontId="7" type="noConversion"/>
  </si>
  <si>
    <r>
      <t>滑鼠左鍵選在資料編輯列之公式上或按</t>
    </r>
    <r>
      <rPr>
        <sz val="12"/>
        <rFont val="Times New Roman"/>
        <family val="1"/>
      </rPr>
      <t>F2</t>
    </r>
    <phoneticPr fontId="7" type="noConversion"/>
  </si>
  <si>
    <t>然後按下 CTRL+SHIFT+ENTER</t>
    <phoneticPr fontId="7" type="noConversion"/>
  </si>
  <si>
    <t>附註  </t>
    <phoneticPr fontId="7" type="noConversion"/>
  </si>
  <si>
    <t>範例的公式必須輸入為一個陣列公式。</t>
  </si>
  <si>
    <t>在複製範例到另一個空白工作表之後，選取範圍 A13:A16 儲存格開始公式。</t>
    <phoneticPr fontId="7" type="noConversion"/>
  </si>
  <si>
    <t>按一下 F2，然後按下 CTRL+SHIFT+ENTER。</t>
    <phoneticPr fontId="7" type="noConversion"/>
  </si>
  <si>
    <t>如果公式不是一個陣列公式，就只有單一結果 1。</t>
  </si>
  <si>
    <t>計算某一個範圍內的值出現的次數，並傳回一個垂直數值陣列</t>
  </si>
  <si>
    <t>FREQUENCY 來計算某些範圍內的考試成績各有幾個人。由於 FREQUENCY 回陣列，因此必須輸入為陣列公式。</t>
  </si>
  <si>
    <t>語法</t>
  </si>
  <si>
    <r>
      <t>=FREQUENCY</t>
    </r>
    <r>
      <rPr>
        <sz val="12"/>
        <color theme="1"/>
        <rFont val="新細明體"/>
        <family val="2"/>
        <charset val="136"/>
        <scheme val="minor"/>
      </rPr>
      <t>(</t>
    </r>
    <r>
      <rPr>
        <b/>
        <sz val="12"/>
        <rFont val="新細明體"/>
        <family val="1"/>
        <charset val="136"/>
      </rPr>
      <t>data_array</t>
    </r>
    <r>
      <rPr>
        <sz val="12"/>
        <color theme="1"/>
        <rFont val="新細明體"/>
        <family val="2"/>
        <charset val="136"/>
        <scheme val="minor"/>
      </rPr>
      <t>,</t>
    </r>
    <r>
      <rPr>
        <b/>
        <sz val="12"/>
        <rFont val="新細明體"/>
        <family val="1"/>
        <charset val="136"/>
      </rPr>
      <t>bins_array</t>
    </r>
    <r>
      <rPr>
        <sz val="12"/>
        <color theme="1"/>
        <rFont val="新細明體"/>
        <family val="2"/>
        <charset val="136"/>
        <scheme val="minor"/>
      </rPr>
      <t>)</t>
    </r>
    <phoneticPr fontId="7" type="noConversion"/>
  </si>
  <si>
    <t>Data_array    是一個要計算頻率的數值陣列或數值參照位址。如果 data_array 不含資料，則 FREQUENCY 傳回一個零的陣列。</t>
    <phoneticPr fontId="7" type="noConversion"/>
  </si>
  <si>
    <t>Bins_array    是一個陣列或一個區間的儲存格範圍參照位址，用來存放 data_array 裏的數值分組之結果。如果 bins_array 沒有數值，則 FREQUENCY 傳回 data_array 中元素的個數。</t>
    <phoneticPr fontId="7" type="noConversion"/>
  </si>
  <si>
    <t>註解</t>
  </si>
  <si>
    <r>
      <t xml:space="preserve">        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在選定相鄰的儲存格範圍後，FREQUENCY 會被輸入做為陣列公式，然後傳回的資料分佈情形就儲存到您選定的範圍裏。 </t>
    </r>
  </si>
  <si>
    <r>
      <t xml:space="preserve">        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傳回陣列的元件數值在 bins_array 中為超過一個元件的數值，在傳回陣列中的其他元件會傳回以上區間的任何數值。例如，若要計算三個範圍的值 (區間) 時，請輸入三個儲存格，並確定對於結果會將 FREQUENCY 輸入第四個儲存格。其他儲存格會傳回在 data_array 的數值，該數值大於第三區間的值。 </t>
    </r>
  </si>
  <si>
    <r>
      <t xml:space="preserve">        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FREQUENCY 會忽略空白儲存格及文字。 </t>
    </r>
  </si>
  <si>
    <r>
      <t>傳回陣列結果的公式必須以</t>
    </r>
    <r>
      <rPr>
        <sz val="12"/>
        <color indexed="10"/>
        <rFont val="新細明體"/>
        <family val="1"/>
        <charset val="136"/>
      </rPr>
      <t>陣列公式的方式輸入。</t>
    </r>
    <phoneticPr fontId="7" type="noConversion"/>
  </si>
  <si>
    <t>範例</t>
  </si>
  <si>
    <t>這個例子假設所有測驗分數都是整數。</t>
  </si>
  <si>
    <t>請將工作表範例複製至空白工作表上，比較容易瞭解。</t>
  </si>
  <si>
    <t>作法</t>
  </si>
  <si>
    <r>
      <t>1.</t>
    </r>
    <r>
      <rPr>
        <sz val="7"/>
        <rFont val="Times New Roman"/>
        <family val="1"/>
      </rPr>
      <t xml:space="preserve">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建立空白活頁簿或工作表。 </t>
    </r>
  </si>
  <si>
    <r>
      <t>2.</t>
    </r>
    <r>
      <rPr>
        <sz val="7"/>
        <rFont val="Times New Roman"/>
        <family val="1"/>
      </rPr>
      <t xml:space="preserve">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在 [說明] 主題中選取範例。請不要選取列或欄標題。 </t>
    </r>
  </si>
  <si>
    <t>選取 [說明] 中的範例</t>
  </si>
  <si>
    <r>
      <t>3.</t>
    </r>
    <r>
      <rPr>
        <sz val="7"/>
        <rFont val="Times New Roman"/>
        <family val="1"/>
      </rPr>
      <t xml:space="preserve">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按 CTRL+C 鍵。 </t>
    </r>
  </si>
  <si>
    <r>
      <t>4.</t>
    </r>
    <r>
      <rPr>
        <sz val="7"/>
        <rFont val="Times New Roman"/>
        <family val="1"/>
      </rPr>
      <t xml:space="preserve">                  </t>
    </r>
    <r>
      <rPr>
        <sz val="12"/>
        <color theme="1"/>
        <rFont val="新細明體"/>
        <family val="2"/>
        <charset val="136"/>
        <scheme val="minor"/>
      </rPr>
      <t xml:space="preserve">在工作表中選取儲存格 A1，並按 CTRL+V。 </t>
    </r>
  </si>
  <si>
    <r>
      <t>5</t>
    </r>
    <r>
      <rPr>
        <sz val="12"/>
        <rFont val="Times New Roman"/>
        <family val="1"/>
      </rPr>
      <t>.</t>
    </r>
    <r>
      <rPr>
        <sz val="12"/>
        <color theme="1"/>
        <rFont val="新細明體"/>
        <family val="2"/>
        <charset val="136"/>
        <scheme val="minor"/>
      </rPr>
      <t>若要在檢視結果與檢視傳回結果的公式之間切換，請按 CTRL+` (重音符符號)，或在 [工具] 功能表上指向 [公式稽核]，再按一下 [公式稽核模式]。</t>
    </r>
    <phoneticPr fontId="7" type="noConversion"/>
  </si>
  <si>
    <t>問卷調查統計表</t>
    <phoneticPr fontId="7" type="noConversion"/>
  </si>
  <si>
    <t>受訪者</t>
    <phoneticPr fontId="7" type="noConversion"/>
  </si>
  <si>
    <t>第一題</t>
    <phoneticPr fontId="7" type="noConversion"/>
  </si>
  <si>
    <t>第二題</t>
    <phoneticPr fontId="7" type="noConversion"/>
  </si>
  <si>
    <t>第三題</t>
    <phoneticPr fontId="7" type="noConversion"/>
  </si>
  <si>
    <t>第四題</t>
    <phoneticPr fontId="7" type="noConversion"/>
  </si>
  <si>
    <t>第五題</t>
    <phoneticPr fontId="7" type="noConversion"/>
  </si>
  <si>
    <t>第六題</t>
    <phoneticPr fontId="7" type="noConversion"/>
  </si>
  <si>
    <t>第七題</t>
    <phoneticPr fontId="7" type="noConversion"/>
  </si>
  <si>
    <t>第八題</t>
    <phoneticPr fontId="7" type="noConversion"/>
  </si>
  <si>
    <t>第九題</t>
    <phoneticPr fontId="7" type="noConversion"/>
  </si>
  <si>
    <t>第十題</t>
    <phoneticPr fontId="7" type="noConversion"/>
  </si>
  <si>
    <t>選項</t>
    <phoneticPr fontId="7" type="noConversion"/>
  </si>
  <si>
    <t>第一題</t>
    <phoneticPr fontId="7" type="noConversion"/>
  </si>
  <si>
    <t>第二題</t>
    <phoneticPr fontId="7" type="noConversion"/>
  </si>
  <si>
    <t>第三題</t>
    <phoneticPr fontId="7" type="noConversion"/>
  </si>
  <si>
    <t>第四題</t>
    <phoneticPr fontId="7" type="noConversion"/>
  </si>
  <si>
    <t>第五題</t>
    <phoneticPr fontId="7" type="noConversion"/>
  </si>
  <si>
    <t>第六題</t>
    <phoneticPr fontId="7" type="noConversion"/>
  </si>
  <si>
    <t>第七題</t>
    <phoneticPr fontId="7" type="noConversion"/>
  </si>
  <si>
    <t>第八題</t>
    <phoneticPr fontId="7" type="noConversion"/>
  </si>
  <si>
    <t>第九題</t>
    <phoneticPr fontId="7" type="noConversion"/>
  </si>
  <si>
    <t>第十題</t>
    <phoneticPr fontId="7" type="noConversion"/>
  </si>
  <si>
    <r>
      <t>FREQUENCY</t>
    </r>
    <r>
      <rPr>
        <sz val="12"/>
        <color indexed="18"/>
        <rFont val="標楷體"/>
        <family val="4"/>
        <charset val="136"/>
      </rPr>
      <t xml:space="preserve">是頻率、頻次的意思，也可以說是發生的次數或次數分配。 </t>
    </r>
    <phoneticPr fontId="7" type="noConversion"/>
  </si>
  <si>
    <t xml:space="preserve">次數分配是許多問卷調查經常用到的統計方法。 </t>
    <phoneticPr fontId="7" type="noConversion"/>
  </si>
  <si>
    <t>=FREQUENCY(B3:B52, $A$55:$A$57)</t>
    <phoneticPr fontId="7" type="noConversion"/>
  </si>
  <si>
    <t>選取b55:b57</t>
    <phoneticPr fontId="7" type="noConversion"/>
  </si>
  <si>
    <t>滑鼠左鍵選在資料編輯列之公式上或按F2</t>
    <phoneticPr fontId="7" type="noConversion"/>
  </si>
  <si>
    <t>A</t>
  </si>
  <si>
    <t>B</t>
  </si>
  <si>
    <t>分數</t>
  </si>
  <si>
    <t>區間</t>
  </si>
  <si>
    <t>=FREQUENCY(A3:A11,B3:B5)</t>
    <phoneticPr fontId="7" type="noConversion"/>
  </si>
  <si>
    <r>
      <t>選取b3:b</t>
    </r>
    <r>
      <rPr>
        <sz val="12"/>
        <color theme="1"/>
        <rFont val="新細明體"/>
        <family val="2"/>
        <charset val="136"/>
        <scheme val="minor"/>
      </rPr>
      <t>5</t>
    </r>
    <phoneticPr fontId="7" type="noConversion"/>
  </si>
  <si>
    <r>
      <t>滑鼠左鍵選在資料編輯列之公式上或按</t>
    </r>
    <r>
      <rPr>
        <sz val="12"/>
        <color theme="1"/>
        <rFont val="新細明體"/>
        <family val="2"/>
        <charset val="136"/>
        <scheme val="minor"/>
      </rPr>
      <t>F2</t>
    </r>
    <phoneticPr fontId="7" type="noConversion"/>
  </si>
  <si>
    <r>
      <t>5</t>
    </r>
    <r>
      <rPr>
        <sz val="12"/>
        <color theme="1"/>
        <rFont val="新細明體"/>
        <family val="2"/>
        <charset val="136"/>
        <scheme val="minor"/>
      </rPr>
      <t>.</t>
    </r>
    <r>
      <rPr>
        <sz val="12"/>
        <color theme="1"/>
        <rFont val="新細明體"/>
        <family val="2"/>
        <charset val="136"/>
        <scheme val="minor"/>
      </rPr>
      <t>若要在檢視結果與檢視傳回結果的公式之間切換，請按 CTRL+` (重音符符號)，或在 [工具] 功能表上指向 [公式稽核]，再按一下 [公式稽核模式]。</t>
    </r>
    <phoneticPr fontId="7" type="noConversion"/>
  </si>
  <si>
    <t>學號</t>
    <phoneticPr fontId="7" type="noConversion"/>
  </si>
  <si>
    <t>姓名</t>
    <phoneticPr fontId="7" type="noConversion"/>
  </si>
  <si>
    <t>會計檢定</t>
    <phoneticPr fontId="7" type="noConversion"/>
  </si>
  <si>
    <t>章宏志</t>
    <phoneticPr fontId="7" type="noConversion"/>
  </si>
  <si>
    <t>會計檢定成績</t>
    <phoneticPr fontId="7" type="noConversion"/>
  </si>
  <si>
    <t>人數</t>
    <phoneticPr fontId="7" type="noConversion"/>
  </si>
  <si>
    <t>秦鈞</t>
    <phoneticPr fontId="7" type="noConversion"/>
  </si>
  <si>
    <t>=FREQUENCY(C2:C13, $E$3:$E$6)</t>
    <phoneticPr fontId="7" type="noConversion"/>
  </si>
  <si>
    <t>何敦明</t>
    <phoneticPr fontId="7" type="noConversion"/>
  </si>
  <si>
    <t>選取$E$3:$E$6</t>
    <phoneticPr fontId="7" type="noConversion"/>
  </si>
  <si>
    <t>覃筱筎</t>
    <phoneticPr fontId="7" type="noConversion"/>
  </si>
  <si>
    <t>滑鼠左鍵選在資料編輯列之公式上或按F2</t>
    <phoneticPr fontId="7" type="noConversion"/>
  </si>
  <si>
    <t>方美茵</t>
    <phoneticPr fontId="7" type="noConversion"/>
  </si>
  <si>
    <t>然後按下 CTRL+SHIFT+ENTER</t>
    <phoneticPr fontId="7" type="noConversion"/>
  </si>
  <si>
    <t>程采樺</t>
    <phoneticPr fontId="7" type="noConversion"/>
  </si>
  <si>
    <t>李曉嵐</t>
    <phoneticPr fontId="7" type="noConversion"/>
  </si>
  <si>
    <t>莊妮妮</t>
    <phoneticPr fontId="7" type="noConversion"/>
  </si>
  <si>
    <t>林靈</t>
    <phoneticPr fontId="7" type="noConversion"/>
  </si>
  <si>
    <t>范曉璦</t>
    <phoneticPr fontId="7" type="noConversion"/>
  </si>
  <si>
    <t>許慧庭</t>
    <phoneticPr fontId="7" type="noConversion"/>
  </si>
  <si>
    <t>許紫心</t>
    <phoneticPr fontId="7" type="noConversion"/>
  </si>
  <si>
    <r>
      <t>FREQUENCY</t>
    </r>
    <r>
      <rPr>
        <sz val="12"/>
        <color indexed="18"/>
        <rFont val="標楷體"/>
        <family val="4"/>
        <charset val="136"/>
      </rPr>
      <t xml:space="preserve">是頻率、頻次的意思，也可以說是發生的次數或次數分配。 </t>
    </r>
    <phoneticPr fontId="7" type="noConversion"/>
  </si>
  <si>
    <t xml:space="preserve">次數分配是許多問卷調查經常用到的統計方法。 </t>
    <phoneticPr fontId="7" type="noConversion"/>
  </si>
  <si>
    <r>
      <t>=FREQUENCY</t>
    </r>
    <r>
      <rPr>
        <sz val="12"/>
        <color theme="1"/>
        <rFont val="新細明體"/>
        <family val="2"/>
        <charset val="136"/>
        <scheme val="minor"/>
      </rPr>
      <t>(</t>
    </r>
    <r>
      <rPr>
        <b/>
        <sz val="12"/>
        <rFont val="新細明體"/>
        <family val="1"/>
        <charset val="136"/>
      </rPr>
      <t>data_array</t>
    </r>
    <r>
      <rPr>
        <sz val="12"/>
        <color theme="1"/>
        <rFont val="新細明體"/>
        <family val="2"/>
        <charset val="136"/>
        <scheme val="minor"/>
      </rPr>
      <t>,</t>
    </r>
    <r>
      <rPr>
        <b/>
        <sz val="12"/>
        <rFont val="新細明體"/>
        <family val="1"/>
        <charset val="136"/>
      </rPr>
      <t>bins_array</t>
    </r>
    <r>
      <rPr>
        <sz val="12"/>
        <color theme="1"/>
        <rFont val="新細明體"/>
        <family val="2"/>
        <charset val="136"/>
        <scheme val="minor"/>
      </rPr>
      <t>)</t>
    </r>
    <phoneticPr fontId="7" type="noConversion"/>
  </si>
  <si>
    <t>Data_array    是一個要計算頻率的數值陣列或數值參照位址。如果 data_array 不含資料，則 FREQUENCY 傳回一個零的陣列。</t>
    <phoneticPr fontId="7" type="noConversion"/>
  </si>
  <si>
    <t>Bins_array    是一個陣列或一個區間的儲存格範圍參照位址，用來存放 data_array 裏的數值分組之結果。如果 bins_array 沒有數值，則 FREQUENCY 傳回 data_array 中元素的個數。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</si>
</sst>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76" formatCode="_-* #,##0_-;\-* #,##0_-;_-* &quot;-&quot;??_-;_-@_-"/>
    <numFmt numFmtId="177" formatCode="_-&quot;$&quot;* #,##0_-;\-&quot;$&quot;* #,##0_-;_-&quot;$&quot;* &quot;-&quot;??_-;_-@_-"/>
  </numFmts>
  <fonts count="42"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b/>
      <sz val="15"/>
      <color theme="3"/>
      <name val="新細明體"/>
      <family val="2"/>
      <charset val="136"/>
      <scheme val="minor"/>
    </font>
    <font>
      <sz val="12"/>
      <color theme="0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color rgb="FF555555"/>
      <name val="Century Gothic"/>
      <family val="2"/>
    </font>
    <font>
      <sz val="9"/>
      <name val="新細明體"/>
      <family val="1"/>
      <charset val="136"/>
    </font>
    <font>
      <b/>
      <sz val="12"/>
      <color theme="1"/>
      <name val="新細明體"/>
      <family val="1"/>
      <charset val="136"/>
      <scheme val="minor"/>
    </font>
    <font>
      <sz val="12"/>
      <color rgb="FF555555"/>
      <name val="Century Gothic"/>
      <family val="2"/>
    </font>
    <font>
      <sz val="12"/>
      <color indexed="63"/>
      <name val="細明體"/>
      <family val="3"/>
      <charset val="136"/>
    </font>
    <font>
      <sz val="12"/>
      <color indexed="63"/>
      <name val="Century Gothic"/>
      <family val="2"/>
    </font>
    <font>
      <sz val="14"/>
      <color rgb="FF555555"/>
      <name val="Century Gothic"/>
      <family val="2"/>
    </font>
    <font>
      <sz val="12"/>
      <color rgb="FF0070C0"/>
      <name val="Century Gothic"/>
      <family val="2"/>
    </font>
    <font>
      <sz val="12"/>
      <color rgb="FFFF0000"/>
      <name val="新細明體"/>
      <family val="1"/>
      <charset val="136"/>
      <scheme val="minor"/>
    </font>
    <font>
      <sz val="12"/>
      <name val="新細明體"/>
      <family val="2"/>
      <charset val="136"/>
      <scheme val="minor"/>
    </font>
    <font>
      <sz val="12"/>
      <name val="新細明體"/>
      <family val="1"/>
      <charset val="136"/>
      <scheme val="minor"/>
    </font>
    <font>
      <sz val="12"/>
      <color theme="1"/>
      <name val="新細明體"/>
      <family val="2"/>
      <charset val="136"/>
    </font>
    <font>
      <sz val="12"/>
      <color theme="1"/>
      <name val="Wingdings"/>
      <charset val="2"/>
    </font>
    <font>
      <sz val="14"/>
      <color theme="0"/>
      <name val="新細明體"/>
      <family val="2"/>
      <charset val="136"/>
      <scheme val="minor"/>
    </font>
    <font>
      <sz val="14"/>
      <color theme="0"/>
      <name val="新細明體"/>
      <family val="1"/>
      <charset val="136"/>
      <scheme val="minor"/>
    </font>
    <font>
      <b/>
      <sz val="12"/>
      <name val="新細明體"/>
      <family val="1"/>
      <charset val="136"/>
      <scheme val="minor"/>
    </font>
    <font>
      <sz val="12"/>
      <color theme="0"/>
      <name val="新細明體"/>
      <family val="1"/>
      <charset val="136"/>
      <scheme val="minor"/>
    </font>
    <font>
      <sz val="12"/>
      <color theme="1"/>
      <name val="新細明體"/>
      <family val="1"/>
      <charset val="136"/>
      <scheme val="minor"/>
    </font>
    <font>
      <sz val="12"/>
      <color theme="9" tint="-0.249977111117893"/>
      <name val="新細明體"/>
      <family val="1"/>
      <charset val="136"/>
      <scheme val="minor"/>
    </font>
    <font>
      <sz val="24"/>
      <color rgb="FFFF0000"/>
      <name val="新細明體"/>
      <family val="2"/>
      <charset val="136"/>
      <scheme val="minor"/>
    </font>
    <font>
      <sz val="12"/>
      <name val="細明體"/>
      <family val="3"/>
      <charset val="136"/>
    </font>
    <font>
      <sz val="9"/>
      <name val="細明體"/>
      <family val="3"/>
      <charset val="136"/>
    </font>
    <font>
      <sz val="12"/>
      <name val="Times New Roman"/>
      <family val="1"/>
    </font>
    <font>
      <b/>
      <sz val="12"/>
      <name val="新細明體"/>
      <family val="1"/>
      <charset val="136"/>
    </font>
    <font>
      <sz val="7"/>
      <name val="Times New Roman"/>
      <family val="1"/>
    </font>
    <font>
      <sz val="12"/>
      <color indexed="10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sz val="11"/>
      <color indexed="23"/>
      <name val="新細明體"/>
      <family val="1"/>
      <charset val="136"/>
    </font>
    <font>
      <sz val="20"/>
      <color indexed="20"/>
      <name val="華康海報體W12"/>
      <family val="3"/>
      <charset val="136"/>
    </font>
    <font>
      <sz val="12"/>
      <name val="華康特粗黑體"/>
      <family val="3"/>
      <charset val="136"/>
    </font>
    <font>
      <sz val="12"/>
      <name val="華康流隸體"/>
      <family val="3"/>
      <charset val="136"/>
    </font>
    <font>
      <sz val="12"/>
      <name val="華康粗圓體"/>
      <family val="3"/>
      <charset val="136"/>
    </font>
    <font>
      <sz val="12"/>
      <color indexed="18"/>
      <name val="Times New Roman"/>
      <family val="1"/>
    </font>
    <font>
      <sz val="12"/>
      <color indexed="18"/>
      <name val="標楷體"/>
      <family val="4"/>
      <charset val="136"/>
    </font>
    <font>
      <u/>
      <sz val="11.4"/>
      <color indexed="12"/>
      <name val="新細明體"/>
      <family val="1"/>
      <charset val="136"/>
    </font>
    <font>
      <sz val="12"/>
      <color indexed="17"/>
      <name val="新細明體"/>
      <family val="1"/>
      <charset val="136"/>
    </font>
  </fonts>
  <fills count="24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9" tint="-0.2499465926084170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dotted">
        <color rgb="FF4896BA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medium">
        <color indexed="22"/>
      </bottom>
      <diagonal/>
    </border>
    <border>
      <left style="thick">
        <color indexed="20"/>
      </left>
      <right/>
      <top style="thick">
        <color indexed="20"/>
      </top>
      <bottom/>
      <diagonal/>
    </border>
    <border>
      <left/>
      <right/>
      <top style="thick">
        <color indexed="20"/>
      </top>
      <bottom/>
      <diagonal/>
    </border>
    <border>
      <left/>
      <right style="thick">
        <color indexed="20"/>
      </right>
      <top style="thick">
        <color indexed="20"/>
      </top>
      <bottom/>
      <diagonal/>
    </border>
    <border>
      <left style="thick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thin">
        <color indexed="20"/>
      </bottom>
      <diagonal/>
    </border>
    <border>
      <left style="hair">
        <color indexed="20"/>
      </left>
      <right style="thick">
        <color indexed="20"/>
      </right>
      <top style="hair">
        <color indexed="20"/>
      </top>
      <bottom style="thin">
        <color indexed="20"/>
      </bottom>
      <diagonal/>
    </border>
    <border>
      <left style="thick">
        <color indexed="20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20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thin">
        <color indexed="20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hair">
        <color indexed="64"/>
      </bottom>
      <diagonal/>
    </border>
    <border>
      <left style="thick">
        <color indexed="20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ck">
        <color indexed="20"/>
      </bottom>
      <diagonal/>
    </border>
    <border>
      <left style="hair">
        <color indexed="64"/>
      </left>
      <right style="thick">
        <color indexed="20"/>
      </right>
      <top style="hair">
        <color indexed="64"/>
      </top>
      <bottom style="thick">
        <color indexed="20"/>
      </bottom>
      <diagonal/>
    </border>
    <border>
      <left style="thin">
        <color indexed="64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thin">
        <color indexed="64"/>
      </top>
      <bottom style="hair">
        <color indexed="20"/>
      </bottom>
      <diagonal/>
    </border>
    <border>
      <left style="hair">
        <color indexed="20"/>
      </left>
      <right style="thin">
        <color indexed="64"/>
      </right>
      <top style="thin">
        <color indexed="64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hair">
        <color indexed="20"/>
      </left>
      <right style="hair">
        <color indexed="20"/>
      </right>
      <top style="hair">
        <color indexed="20"/>
      </top>
      <bottom style="hair">
        <color indexed="20"/>
      </bottom>
      <diagonal/>
    </border>
    <border>
      <left style="thin">
        <color indexed="64"/>
      </left>
      <right style="hair">
        <color indexed="20"/>
      </right>
      <top style="hair">
        <color indexed="20"/>
      </top>
      <bottom style="thin">
        <color indexed="64"/>
      </bottom>
      <diagonal/>
    </border>
  </borders>
  <cellStyleXfs count="1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0" fontId="2" fillId="0" borderId="1" applyNumberFormat="0" applyFill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5" fillId="0" borderId="0"/>
    <xf numFmtId="0" fontId="5" fillId="0" borderId="0">
      <alignment vertical="center"/>
    </xf>
    <xf numFmtId="0" fontId="28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>
      <alignment vertical="center"/>
    </xf>
  </cellStyleXfs>
  <cellXfs count="161">
    <xf numFmtId="0" fontId="0" fillId="0" borderId="0" xfId="0">
      <alignment vertical="center"/>
    </xf>
    <xf numFmtId="176" fontId="0" fillId="0" borderId="0" xfId="1" applyNumberFormat="1" applyFont="1">
      <alignment vertical="center"/>
    </xf>
    <xf numFmtId="0" fontId="6" fillId="0" borderId="0" xfId="5" applyFont="1" applyAlignment="1">
      <alignment vertical="center"/>
    </xf>
    <xf numFmtId="0" fontId="5" fillId="0" borderId="0" xfId="5" applyAlignment="1">
      <alignment vertical="center"/>
    </xf>
    <xf numFmtId="0" fontId="5" fillId="0" borderId="0" xfId="5" applyAlignment="1">
      <alignment horizontal="right" vertical="center"/>
    </xf>
    <xf numFmtId="0" fontId="8" fillId="3" borderId="0" xfId="5" applyFont="1" applyFill="1" applyAlignment="1">
      <alignment vertical="center"/>
    </xf>
    <xf numFmtId="0" fontId="9" fillId="0" borderId="0" xfId="5" applyFont="1" applyAlignment="1">
      <alignment vertical="center"/>
    </xf>
    <xf numFmtId="0" fontId="5" fillId="0" borderId="2" xfId="5" applyFont="1" applyBorder="1" applyAlignment="1">
      <alignment vertical="center"/>
    </xf>
    <xf numFmtId="0" fontId="12" fillId="0" borderId="0" xfId="5" applyFont="1" applyAlignment="1">
      <alignment vertical="center"/>
    </xf>
    <xf numFmtId="0" fontId="13" fillId="0" borderId="3" xfId="5" applyFont="1" applyBorder="1" applyAlignment="1">
      <alignment vertical="center"/>
    </xf>
    <xf numFmtId="0" fontId="9" fillId="0" borderId="4" xfId="5" applyFont="1" applyBorder="1" applyAlignment="1">
      <alignment vertical="center"/>
    </xf>
    <xf numFmtId="0" fontId="9" fillId="0" borderId="5" xfId="5" applyFont="1" applyBorder="1" applyAlignment="1">
      <alignment vertical="center"/>
    </xf>
    <xf numFmtId="0" fontId="5" fillId="0" borderId="2" xfId="5" applyBorder="1" applyAlignment="1">
      <alignment vertical="center"/>
    </xf>
    <xf numFmtId="0" fontId="13" fillId="0" borderId="6" xfId="5" applyFont="1" applyBorder="1" applyAlignment="1">
      <alignment vertical="center"/>
    </xf>
    <xf numFmtId="0" fontId="9" fillId="0" borderId="7" xfId="5" applyFont="1" applyBorder="1" applyAlignment="1">
      <alignment vertical="center"/>
    </xf>
    <xf numFmtId="0" fontId="9" fillId="0" borderId="8" xfId="5" applyFont="1" applyBorder="1" applyAlignment="1">
      <alignment vertical="center"/>
    </xf>
    <xf numFmtId="0" fontId="9" fillId="0" borderId="9" xfId="5" applyFont="1" applyBorder="1" applyAlignment="1">
      <alignment vertical="center"/>
    </xf>
    <xf numFmtId="0" fontId="5" fillId="0" borderId="10" xfId="5" applyBorder="1" applyAlignment="1">
      <alignment vertical="center"/>
    </xf>
    <xf numFmtId="0" fontId="9" fillId="0" borderId="11" xfId="5" applyFont="1" applyBorder="1" applyAlignment="1">
      <alignment vertical="center"/>
    </xf>
    <xf numFmtId="0" fontId="9" fillId="0" borderId="12" xfId="5" applyFont="1" applyBorder="1" applyAlignment="1">
      <alignment vertical="center"/>
    </xf>
    <xf numFmtId="176" fontId="3" fillId="2" borderId="0" xfId="4" applyNumberFormat="1">
      <alignment vertical="center"/>
    </xf>
    <xf numFmtId="0" fontId="8" fillId="0" borderId="0" xfId="0" applyFont="1">
      <alignment vertical="center"/>
    </xf>
    <xf numFmtId="0" fontId="0" fillId="0" borderId="0" xfId="0" applyAlignment="1">
      <alignment horizontal="left" vertical="top"/>
    </xf>
    <xf numFmtId="0" fontId="0" fillId="0" borderId="0" xfId="0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0" xfId="0" applyAlignment="1" applyProtection="1">
      <alignment horizontal="right" vertical="center"/>
    </xf>
    <xf numFmtId="14" fontId="0" fillId="0" borderId="0" xfId="0" applyNumberFormat="1" applyAlignment="1" applyProtection="1">
      <alignment horizontal="left" vertical="center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vertical="center"/>
    </xf>
    <xf numFmtId="177" fontId="0" fillId="0" borderId="0" xfId="2" applyNumberFormat="1" applyFont="1" applyProtection="1">
      <alignment vertical="center"/>
    </xf>
    <xf numFmtId="177" fontId="0" fillId="0" borderId="0" xfId="2" applyNumberFormat="1" applyFont="1" applyAlignment="1" applyProtection="1">
      <alignment vertical="center"/>
    </xf>
    <xf numFmtId="0" fontId="0" fillId="8" borderId="19" xfId="0" applyFill="1" applyBorder="1" applyAlignment="1" applyProtection="1">
      <alignment horizontal="center" vertical="center"/>
    </xf>
    <xf numFmtId="0" fontId="0" fillId="8" borderId="0" xfId="0" applyFill="1" applyBorder="1" applyAlignment="1" applyProtection="1">
      <alignment horizontal="center" vertical="center"/>
    </xf>
    <xf numFmtId="0" fontId="0" fillId="8" borderId="20" xfId="0" applyFill="1" applyBorder="1" applyAlignment="1" applyProtection="1">
      <alignment horizontal="center" vertical="center"/>
    </xf>
    <xf numFmtId="0" fontId="0" fillId="8" borderId="19" xfId="0" applyFill="1" applyBorder="1" applyProtection="1">
      <alignment vertical="center"/>
    </xf>
    <xf numFmtId="0" fontId="0" fillId="8" borderId="0" xfId="0" applyFill="1" applyBorder="1" applyProtection="1">
      <alignment vertical="center"/>
    </xf>
    <xf numFmtId="0" fontId="0" fillId="8" borderId="20" xfId="0" applyFill="1" applyBorder="1" applyProtection="1">
      <alignment vertical="center"/>
    </xf>
    <xf numFmtId="0" fontId="0" fillId="8" borderId="17" xfId="0" applyFill="1" applyBorder="1" applyProtection="1">
      <alignment vertical="center"/>
    </xf>
    <xf numFmtId="0" fontId="0" fillId="8" borderId="13" xfId="0" applyFill="1" applyBorder="1" applyProtection="1">
      <alignment vertical="center"/>
    </xf>
    <xf numFmtId="0" fontId="0" fillId="8" borderId="18" xfId="0" applyFill="1" applyBorder="1" applyAlignment="1" applyProtection="1">
      <alignment horizontal="right" vertical="center"/>
    </xf>
    <xf numFmtId="0" fontId="19" fillId="10" borderId="21" xfId="0" applyFont="1" applyFill="1" applyBorder="1" applyAlignment="1">
      <alignment horizontal="center" vertical="center"/>
    </xf>
    <xf numFmtId="0" fontId="20" fillId="10" borderId="22" xfId="0" applyFont="1" applyFill="1" applyBorder="1" applyAlignment="1">
      <alignment horizontal="center" vertical="center"/>
    </xf>
    <xf numFmtId="0" fontId="0" fillId="0" borderId="23" xfId="0" applyBorder="1">
      <alignment vertical="center"/>
    </xf>
    <xf numFmtId="0" fontId="0" fillId="11" borderId="0" xfId="0" applyFill="1">
      <alignment vertical="center"/>
    </xf>
    <xf numFmtId="0" fontId="0" fillId="3" borderId="24" xfId="0" applyFill="1" applyBorder="1" applyAlignment="1">
      <alignment horizontal="center" vertical="center"/>
    </xf>
    <xf numFmtId="0" fontId="0" fillId="3" borderId="24" xfId="0" applyFill="1" applyBorder="1" applyAlignment="1">
      <alignment vertical="center"/>
    </xf>
    <xf numFmtId="0" fontId="0" fillId="12" borderId="0" xfId="0" applyFill="1">
      <alignment vertical="center"/>
    </xf>
    <xf numFmtId="0" fontId="3" fillId="13" borderId="0" xfId="0" applyFont="1" applyFill="1" applyAlignment="1">
      <alignment horizontal="center" vertical="center"/>
    </xf>
    <xf numFmtId="177" fontId="22" fillId="13" borderId="0" xfId="2" applyNumberFormat="1" applyFont="1" applyFill="1" applyAlignment="1">
      <alignment vertical="center"/>
    </xf>
    <xf numFmtId="0" fontId="0" fillId="14" borderId="0" xfId="0" applyFill="1" applyAlignment="1">
      <alignment vertical="center"/>
    </xf>
    <xf numFmtId="0" fontId="0" fillId="14" borderId="0" xfId="0" applyFill="1" applyAlignment="1">
      <alignment horizontal="center" vertical="center"/>
    </xf>
    <xf numFmtId="0" fontId="3" fillId="13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177" fontId="0" fillId="0" borderId="0" xfId="2" applyNumberFormat="1" applyFont="1" applyAlignment="1">
      <alignment horizontal="right" vertical="center"/>
    </xf>
    <xf numFmtId="0" fontId="0" fillId="3" borderId="0" xfId="0" applyFill="1" applyAlignment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NumberFormat="1">
      <alignment vertical="center"/>
    </xf>
    <xf numFmtId="0" fontId="22" fillId="13" borderId="0" xfId="2" applyNumberFormat="1" applyFont="1" applyFill="1" applyAlignment="1">
      <alignment vertical="center"/>
    </xf>
    <xf numFmtId="177" fontId="0" fillId="0" borderId="0" xfId="2" applyNumberFormat="1" applyFont="1" applyAlignment="1">
      <alignment horizontal="center" vertical="center"/>
    </xf>
    <xf numFmtId="0" fontId="0" fillId="15" borderId="0" xfId="0" applyFill="1">
      <alignment vertical="center"/>
    </xf>
    <xf numFmtId="0" fontId="0" fillId="14" borderId="0" xfId="0" applyNumberFormat="1" applyFill="1" applyAlignment="1">
      <alignment vertical="center"/>
    </xf>
    <xf numFmtId="0" fontId="25" fillId="0" borderId="0" xfId="0" applyFont="1">
      <alignment vertical="center"/>
    </xf>
    <xf numFmtId="0" fontId="0" fillId="16" borderId="0" xfId="0" applyFill="1">
      <alignment vertical="center"/>
    </xf>
    <xf numFmtId="0" fontId="0" fillId="0" borderId="0" xfId="0" quotePrefix="1">
      <alignment vertical="center"/>
    </xf>
    <xf numFmtId="0" fontId="5" fillId="0" borderId="0" xfId="5" applyAlignment="1">
      <alignment horizontal="left" vertical="center"/>
    </xf>
    <xf numFmtId="176" fontId="0" fillId="0" borderId="0" xfId="0" applyNumberFormat="1">
      <alignment vertical="center"/>
    </xf>
    <xf numFmtId="0" fontId="0" fillId="16" borderId="0" xfId="0" quotePrefix="1" applyFill="1">
      <alignment vertical="center"/>
    </xf>
    <xf numFmtId="0" fontId="0" fillId="7" borderId="14" xfId="0" applyFill="1" applyBorder="1" applyAlignment="1" applyProtection="1">
      <alignment horizontal="center" vertical="center"/>
    </xf>
    <xf numFmtId="0" fontId="0" fillId="7" borderId="15" xfId="0" applyFill="1" applyBorder="1" applyAlignment="1" applyProtection="1">
      <alignment horizontal="center" vertical="center"/>
    </xf>
    <xf numFmtId="0" fontId="0" fillId="7" borderId="16" xfId="0" applyFill="1" applyBorder="1" applyAlignment="1" applyProtection="1">
      <alignment horizontal="center" vertical="center"/>
    </xf>
    <xf numFmtId="0" fontId="0" fillId="7" borderId="17" xfId="0" applyFill="1" applyBorder="1" applyAlignment="1" applyProtection="1">
      <alignment horizontal="center" vertical="center"/>
    </xf>
    <xf numFmtId="0" fontId="0" fillId="7" borderId="13" xfId="0" applyFill="1" applyBorder="1" applyAlignment="1" applyProtection="1">
      <alignment horizontal="center" vertical="center"/>
    </xf>
    <xf numFmtId="0" fontId="0" fillId="7" borderId="18" xfId="0" applyFill="1" applyBorder="1" applyAlignment="1" applyProtection="1">
      <alignment horizontal="center" vertical="center"/>
    </xf>
    <xf numFmtId="0" fontId="0" fillId="4" borderId="0" xfId="0" applyFill="1" applyAlignment="1" applyProtection="1">
      <alignment horizontal="center" vertical="center"/>
    </xf>
    <xf numFmtId="0" fontId="15" fillId="5" borderId="13" xfId="0" applyFont="1" applyFill="1" applyBorder="1" applyAlignment="1" applyProtection="1">
      <alignment horizontal="center" vertical="center"/>
    </xf>
    <xf numFmtId="0" fontId="16" fillId="5" borderId="13" xfId="0" applyFont="1" applyFill="1" applyBorder="1" applyAlignment="1" applyProtection="1">
      <alignment horizontal="center" vertical="center"/>
    </xf>
    <xf numFmtId="0" fontId="0" fillId="5" borderId="13" xfId="0" applyFill="1" applyBorder="1" applyAlignment="1" applyProtection="1">
      <alignment horizontal="center" vertical="center"/>
    </xf>
    <xf numFmtId="0" fontId="0" fillId="6" borderId="0" xfId="0" applyFill="1" applyBorder="1" applyAlignment="1" applyProtection="1">
      <alignment horizontal="center" vertical="center"/>
    </xf>
    <xf numFmtId="0" fontId="2" fillId="9" borderId="1" xfId="3" applyFill="1" applyAlignment="1">
      <alignment horizontal="center" vertical="center"/>
    </xf>
    <xf numFmtId="0" fontId="26" fillId="0" borderId="0" xfId="6" applyFont="1">
      <alignment vertical="center"/>
    </xf>
    <xf numFmtId="0" fontId="26" fillId="0" borderId="0" xfId="6" applyFont="1" applyAlignment="1">
      <alignment horizontal="right"/>
    </xf>
    <xf numFmtId="0" fontId="26" fillId="0" borderId="0" xfId="7" applyFont="1" applyAlignment="1">
      <alignment horizontal="right"/>
    </xf>
    <xf numFmtId="0" fontId="26" fillId="0" borderId="0" xfId="7" applyFont="1" applyAlignment="1">
      <alignment horizontal="center"/>
    </xf>
    <xf numFmtId="49" fontId="5" fillId="0" borderId="0" xfId="6" applyNumberFormat="1">
      <alignment vertical="center"/>
    </xf>
    <xf numFmtId="0" fontId="5" fillId="0" borderId="0" xfId="6">
      <alignment vertical="center"/>
    </xf>
    <xf numFmtId="0" fontId="5" fillId="0" borderId="25" xfId="7" applyFont="1" applyBorder="1" applyAlignment="1">
      <alignment vertical="top" wrapText="1"/>
    </xf>
    <xf numFmtId="0" fontId="5" fillId="0" borderId="0" xfId="6" quotePrefix="1">
      <alignment vertical="center"/>
    </xf>
    <xf numFmtId="0" fontId="26" fillId="0" borderId="0" xfId="7" applyFont="1"/>
    <xf numFmtId="0" fontId="5" fillId="0" borderId="0" xfId="6" applyFont="1">
      <alignment vertical="center"/>
    </xf>
    <xf numFmtId="0" fontId="29" fillId="17" borderId="0" xfId="7" applyFont="1" applyFill="1" applyAlignment="1"/>
    <xf numFmtId="0" fontId="28" fillId="0" borderId="0" xfId="7"/>
    <xf numFmtId="0" fontId="28" fillId="0" borderId="0" xfId="7" quotePrefix="1" applyFont="1"/>
    <xf numFmtId="0" fontId="5" fillId="0" borderId="25" xfId="7" applyFont="1" applyBorder="1" applyAlignment="1">
      <alignment vertical="top"/>
    </xf>
    <xf numFmtId="0" fontId="28" fillId="0" borderId="0" xfId="7" quotePrefix="1"/>
    <xf numFmtId="0" fontId="28" fillId="0" borderId="0" xfId="7" quotePrefix="1" applyAlignment="1">
      <alignment horizontal="left" vertical="center"/>
    </xf>
    <xf numFmtId="0" fontId="26" fillId="0" borderId="0" xfId="7" applyFont="1" applyAlignment="1">
      <alignment horizontal="left" vertical="center"/>
    </xf>
    <xf numFmtId="0" fontId="28" fillId="0" borderId="0" xfId="7" applyAlignment="1">
      <alignment horizontal="left" vertical="center"/>
    </xf>
    <xf numFmtId="0" fontId="5" fillId="0" borderId="0" xfId="7" applyFont="1"/>
    <xf numFmtId="0" fontId="28" fillId="0" borderId="0" xfId="7" applyAlignment="1">
      <alignment horizontal="center" vertical="center"/>
    </xf>
    <xf numFmtId="0" fontId="28" fillId="0" borderId="0" xfId="7" applyAlignment="1">
      <alignment horizontal="left"/>
    </xf>
    <xf numFmtId="0" fontId="29" fillId="0" borderId="0" xfId="7" applyFont="1"/>
    <xf numFmtId="0" fontId="29" fillId="0" borderId="0" xfId="7" quotePrefix="1" applyFont="1"/>
    <xf numFmtId="0" fontId="30" fillId="0" borderId="0" xfId="7" applyFont="1"/>
    <xf numFmtId="0" fontId="32" fillId="0" borderId="0" xfId="8" applyAlignment="1" applyProtection="1"/>
    <xf numFmtId="0" fontId="5" fillId="0" borderId="0" xfId="7" applyFont="1" applyAlignment="1">
      <alignment horizontal="left"/>
    </xf>
    <xf numFmtId="0" fontId="33" fillId="0" borderId="0" xfId="7" applyFont="1" applyAlignment="1">
      <alignment horizontal="left"/>
    </xf>
    <xf numFmtId="0" fontId="34" fillId="18" borderId="26" xfId="9" applyFont="1" applyFill="1" applyBorder="1" applyAlignment="1">
      <alignment horizontal="center" vertical="center"/>
    </xf>
    <xf numFmtId="0" fontId="34" fillId="18" borderId="27" xfId="9" applyFont="1" applyFill="1" applyBorder="1" applyAlignment="1">
      <alignment horizontal="center" vertical="center"/>
    </xf>
    <xf numFmtId="0" fontId="34" fillId="18" borderId="28" xfId="9" applyFont="1" applyFill="1" applyBorder="1" applyAlignment="1">
      <alignment horizontal="center" vertical="center"/>
    </xf>
    <xf numFmtId="0" fontId="35" fillId="0" borderId="0" xfId="9" applyFont="1" applyAlignment="1">
      <alignment horizontal="center" vertical="center"/>
    </xf>
    <xf numFmtId="0" fontId="36" fillId="19" borderId="29" xfId="9" applyFont="1" applyFill="1" applyBorder="1" applyAlignment="1">
      <alignment horizontal="center" vertical="center"/>
    </xf>
    <xf numFmtId="0" fontId="36" fillId="19" borderId="30" xfId="9" applyFont="1" applyFill="1" applyBorder="1" applyAlignment="1">
      <alignment horizontal="center" vertical="center"/>
    </xf>
    <xf numFmtId="0" fontId="36" fillId="19" borderId="31" xfId="9" applyFont="1" applyFill="1" applyBorder="1" applyAlignment="1">
      <alignment horizontal="center" vertical="center"/>
    </xf>
    <xf numFmtId="0" fontId="37" fillId="0" borderId="0" xfId="9" applyFont="1" applyAlignment="1">
      <alignment horizontal="center" vertical="center"/>
    </xf>
    <xf numFmtId="0" fontId="28" fillId="19" borderId="32" xfId="9" applyFont="1" applyFill="1" applyBorder="1" applyAlignment="1">
      <alignment horizontal="center" vertical="center"/>
    </xf>
    <xf numFmtId="0" fontId="5" fillId="0" borderId="33" xfId="9" applyFill="1" applyBorder="1" applyAlignment="1">
      <alignment horizontal="center" vertical="center"/>
    </xf>
    <xf numFmtId="0" fontId="5" fillId="0" borderId="34" xfId="9" applyFill="1" applyBorder="1" applyAlignment="1">
      <alignment horizontal="center" vertical="center"/>
    </xf>
    <xf numFmtId="0" fontId="5" fillId="0" borderId="0" xfId="9" applyAlignment="1">
      <alignment horizontal="center" vertical="center"/>
    </xf>
    <xf numFmtId="0" fontId="28" fillId="19" borderId="35" xfId="9" applyFont="1" applyFill="1" applyBorder="1" applyAlignment="1">
      <alignment horizontal="center" vertical="center"/>
    </xf>
    <xf numFmtId="0" fontId="5" fillId="0" borderId="36" xfId="9" applyFill="1" applyBorder="1" applyAlignment="1">
      <alignment horizontal="center" vertical="center"/>
    </xf>
    <xf numFmtId="0" fontId="5" fillId="0" borderId="37" xfId="9" applyFill="1" applyBorder="1" applyAlignment="1">
      <alignment horizontal="center" vertical="center"/>
    </xf>
    <xf numFmtId="0" fontId="5" fillId="19" borderId="35" xfId="9" applyFill="1" applyBorder="1" applyAlignment="1">
      <alignment horizontal="center" vertical="center"/>
    </xf>
    <xf numFmtId="0" fontId="5" fillId="19" borderId="38" xfId="9" applyFill="1" applyBorder="1" applyAlignment="1">
      <alignment horizontal="center" vertical="center"/>
    </xf>
    <xf numFmtId="0" fontId="5" fillId="0" borderId="39" xfId="9" applyFill="1" applyBorder="1" applyAlignment="1">
      <alignment horizontal="center" vertical="center"/>
    </xf>
    <xf numFmtId="0" fontId="5" fillId="0" borderId="40" xfId="9" applyFill="1" applyBorder="1" applyAlignment="1">
      <alignment horizontal="center" vertical="center"/>
    </xf>
    <xf numFmtId="0" fontId="5" fillId="0" borderId="0" xfId="9" applyFill="1" applyBorder="1" applyAlignment="1">
      <alignment horizontal="center" vertical="center"/>
    </xf>
    <xf numFmtId="0" fontId="37" fillId="20" borderId="41" xfId="9" applyFont="1" applyFill="1" applyBorder="1" applyAlignment="1">
      <alignment horizontal="center" vertical="center"/>
    </xf>
    <xf numFmtId="0" fontId="37" fillId="20" borderId="42" xfId="9" applyFont="1" applyFill="1" applyBorder="1" applyAlignment="1">
      <alignment horizontal="center" vertical="center"/>
    </xf>
    <xf numFmtId="0" fontId="37" fillId="20" borderId="43" xfId="9" applyFont="1" applyFill="1" applyBorder="1" applyAlignment="1">
      <alignment horizontal="center" vertical="center"/>
    </xf>
    <xf numFmtId="0" fontId="5" fillId="20" borderId="44" xfId="9" applyFill="1" applyBorder="1" applyAlignment="1">
      <alignment horizontal="center" vertical="center"/>
    </xf>
    <xf numFmtId="0" fontId="5" fillId="20" borderId="45" xfId="9" applyFill="1" applyBorder="1" applyAlignment="1">
      <alignment horizontal="center" vertical="center"/>
    </xf>
    <xf numFmtId="0" fontId="5" fillId="20" borderId="46" xfId="9" applyFill="1" applyBorder="1" applyAlignment="1">
      <alignment horizontal="center" vertical="center"/>
    </xf>
    <xf numFmtId="0" fontId="38" fillId="0" borderId="0" xfId="9" applyFont="1" applyAlignment="1">
      <alignment horizontal="left" vertical="center"/>
    </xf>
    <xf numFmtId="0" fontId="39" fillId="0" borderId="0" xfId="9" applyFont="1" applyAlignment="1">
      <alignment horizontal="left" vertical="center"/>
    </xf>
    <xf numFmtId="0" fontId="5" fillId="0" borderId="0" xfId="9" applyAlignment="1">
      <alignment horizontal="left"/>
    </xf>
    <xf numFmtId="0" fontId="5" fillId="0" borderId="0" xfId="9" applyAlignment="1">
      <alignment horizontal="left" vertical="center"/>
    </xf>
    <xf numFmtId="0" fontId="5" fillId="0" borderId="0" xfId="9"/>
    <xf numFmtId="0" fontId="29" fillId="0" borderId="0" xfId="9" applyFont="1"/>
    <xf numFmtId="0" fontId="29" fillId="0" borderId="0" xfId="9" quotePrefix="1" applyFont="1"/>
    <xf numFmtId="0" fontId="5" fillId="0" borderId="0" xfId="9" applyFont="1"/>
    <xf numFmtId="0" fontId="31" fillId="0" borderId="0" xfId="9" quotePrefix="1" applyFont="1" applyAlignment="1">
      <alignment horizontal="left" vertical="center"/>
    </xf>
    <xf numFmtId="0" fontId="31" fillId="0" borderId="0" xfId="9" applyFont="1" applyAlignment="1">
      <alignment horizontal="left" vertical="center"/>
    </xf>
    <xf numFmtId="0" fontId="29" fillId="17" borderId="0" xfId="9" applyFont="1" applyFill="1" applyAlignment="1">
      <alignment wrapText="1"/>
    </xf>
    <xf numFmtId="0" fontId="5" fillId="0" borderId="25" xfId="9" applyFont="1" applyBorder="1" applyAlignment="1">
      <alignment vertical="top" wrapText="1"/>
    </xf>
    <xf numFmtId="0" fontId="5" fillId="21" borderId="25" xfId="9" applyFont="1" applyFill="1" applyBorder="1" applyAlignment="1">
      <alignment vertical="top" wrapText="1"/>
    </xf>
    <xf numFmtId="0" fontId="5" fillId="0" borderId="0" xfId="9" quotePrefix="1" applyAlignment="1">
      <alignment horizontal="left" vertical="center"/>
    </xf>
    <xf numFmtId="0" fontId="5" fillId="22" borderId="25" xfId="9" applyFont="1" applyFill="1" applyBorder="1" applyAlignment="1">
      <alignment vertical="top" wrapText="1"/>
    </xf>
    <xf numFmtId="0" fontId="5" fillId="19" borderId="25" xfId="9" applyFont="1" applyFill="1" applyBorder="1" applyAlignment="1">
      <alignment vertical="top" wrapText="1"/>
    </xf>
    <xf numFmtId="0" fontId="31" fillId="0" borderId="25" xfId="9" applyFont="1" applyBorder="1" applyAlignment="1">
      <alignment vertical="top" wrapText="1"/>
    </xf>
    <xf numFmtId="0" fontId="5" fillId="0" borderId="0" xfId="9" quotePrefix="1" applyFont="1" applyAlignment="1">
      <alignment horizontal="left" vertical="center"/>
    </xf>
    <xf numFmtId="0" fontId="5" fillId="0" borderId="0" xfId="9" applyFont="1" applyAlignment="1">
      <alignment horizontal="left" vertical="center"/>
    </xf>
    <xf numFmtId="0" fontId="26" fillId="0" borderId="0" xfId="9" applyFont="1" applyAlignment="1">
      <alignment horizontal="left" vertical="center"/>
    </xf>
    <xf numFmtId="0" fontId="5" fillId="23" borderId="25" xfId="9" applyFont="1" applyFill="1" applyBorder="1" applyAlignment="1">
      <alignment vertical="top" wrapText="1"/>
    </xf>
    <xf numFmtId="0" fontId="30" fillId="0" borderId="0" xfId="9" applyFont="1"/>
    <xf numFmtId="0" fontId="40" fillId="0" borderId="0" xfId="10" applyAlignment="1" applyProtection="1"/>
    <xf numFmtId="0" fontId="5" fillId="0" borderId="0" xfId="9" applyFont="1" applyAlignment="1">
      <alignment horizontal="left"/>
    </xf>
    <xf numFmtId="0" fontId="33" fillId="0" borderId="0" xfId="9" applyFont="1" applyAlignment="1">
      <alignment horizontal="left"/>
    </xf>
    <xf numFmtId="0" fontId="41" fillId="23" borderId="0" xfId="11" applyFont="1" applyFill="1" applyAlignment="1">
      <alignment horizontal="center"/>
    </xf>
    <xf numFmtId="0" fontId="5" fillId="0" borderId="0" xfId="11">
      <alignment vertical="center"/>
    </xf>
    <xf numFmtId="0" fontId="5" fillId="0" borderId="0" xfId="11" applyAlignment="1">
      <alignment horizontal="center"/>
    </xf>
    <xf numFmtId="0" fontId="28" fillId="0" borderId="0" xfId="11" applyFont="1">
      <alignment vertical="center"/>
    </xf>
  </cellXfs>
  <cellStyles count="12">
    <cellStyle name="一般" xfId="0" builtinId="0"/>
    <cellStyle name="一般 2" xfId="5"/>
    <cellStyle name="一般 3" xfId="11"/>
    <cellStyle name="一般_countif" xfId="6"/>
    <cellStyle name="一般_格式設定2" xfId="7"/>
    <cellStyle name="一般_常用公式" xfId="9"/>
    <cellStyle name="千分位" xfId="1" builtinId="3"/>
    <cellStyle name="貨幣" xfId="2" builtinId="4"/>
    <cellStyle name="超連結_格式設定2" xfId="8"/>
    <cellStyle name="超連結_常用公式" xfId="10"/>
    <cellStyle name="輔色5" xfId="4" builtinId="45"/>
    <cellStyle name="標題 1" xfId="3" builtinId="16"/>
  </cellStyles>
  <dxfs count="5">
    <dxf>
      <font>
        <b/>
        <i val="0"/>
        <condense val="0"/>
        <extend val="0"/>
        <color indexed="12"/>
      </font>
    </dxf>
    <dxf>
      <font>
        <b val="0"/>
        <i val="0"/>
        <condense val="0"/>
        <extend val="0"/>
        <color auto="1"/>
      </font>
    </dxf>
    <dxf>
      <font>
        <b val="0"/>
        <i/>
        <condense val="0"/>
        <extend val="0"/>
        <color indexed="10"/>
      </font>
    </dxf>
    <dxf>
      <font>
        <b/>
        <i val="0"/>
        <condense val="0"/>
        <extend val="0"/>
        <color indexed="12"/>
      </font>
    </dxf>
    <dxf>
      <font>
        <b/>
        <i val="0"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1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2.gi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http://office.microsoft.com/global/images/default.aspx?AssetID=ZA790050001028" TargetMode="External"/><Relationship Id="rId2" Type="http://schemas.openxmlformats.org/officeDocument/2006/relationships/image" Target="../media/image1.gif"/><Relationship Id="rId1" Type="http://schemas.openxmlformats.org/officeDocument/2006/relationships/hyperlink" Target="javascript:ToggleDiv('divExpCollAsst_1')" TargetMode="External"/><Relationship Id="rId5" Type="http://schemas.openxmlformats.org/officeDocument/2006/relationships/image" Target="http://office.microsoft.com/global/images/default.aspx?AssetID=ZA060481921028" TargetMode="External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32</xdr:row>
      <xdr:rowOff>0</xdr:rowOff>
    </xdr:from>
    <xdr:to>
      <xdr:col>0</xdr:col>
      <xdr:colOff>123825</xdr:colOff>
      <xdr:row>32</xdr:row>
      <xdr:rowOff>123825</xdr:rowOff>
    </xdr:to>
    <xdr:sp macro="" textlink="">
      <xdr:nvSpPr>
        <xdr:cNvPr id="2" name="AutoShape 1" descr="*"/>
        <xdr:cNvSpPr>
          <a:spLocks noChangeAspect="1" noChangeArrowheads="1"/>
        </xdr:cNvSpPr>
      </xdr:nvSpPr>
      <xdr:spPr bwMode="auto">
        <a:xfrm>
          <a:off x="0" y="682942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33</xdr:row>
      <xdr:rowOff>0</xdr:rowOff>
    </xdr:from>
    <xdr:to>
      <xdr:col>0</xdr:col>
      <xdr:colOff>123825</xdr:colOff>
      <xdr:row>33</xdr:row>
      <xdr:rowOff>123825</xdr:rowOff>
    </xdr:to>
    <xdr:sp macro="" textlink="">
      <xdr:nvSpPr>
        <xdr:cNvPr id="3" name="AutoShape 2" descr="*"/>
        <xdr:cNvSpPr>
          <a:spLocks noChangeAspect="1" noChangeArrowheads="1"/>
        </xdr:cNvSpPr>
      </xdr:nvSpPr>
      <xdr:spPr bwMode="auto">
        <a:xfrm>
          <a:off x="0" y="703897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34</xdr:row>
      <xdr:rowOff>0</xdr:rowOff>
    </xdr:from>
    <xdr:to>
      <xdr:col>0</xdr:col>
      <xdr:colOff>123825</xdr:colOff>
      <xdr:row>34</xdr:row>
      <xdr:rowOff>123825</xdr:rowOff>
    </xdr:to>
    <xdr:sp macro="" textlink="">
      <xdr:nvSpPr>
        <xdr:cNvPr id="4" name="AutoShape 3" descr="*"/>
        <xdr:cNvSpPr>
          <a:spLocks noChangeAspect="1" noChangeArrowheads="1"/>
        </xdr:cNvSpPr>
      </xdr:nvSpPr>
      <xdr:spPr bwMode="auto">
        <a:xfrm>
          <a:off x="0" y="7248525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133350</xdr:colOff>
      <xdr:row>41</xdr:row>
      <xdr:rowOff>95250</xdr:rowOff>
    </xdr:to>
    <xdr:pic>
      <xdr:nvPicPr>
        <xdr:cNvPr id="5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715375"/>
          <a:ext cx="133350" cy="95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190500</xdr:colOff>
      <xdr:row>44</xdr:row>
      <xdr:rowOff>66675</xdr:rowOff>
    </xdr:from>
    <xdr:to>
      <xdr:col>1</xdr:col>
      <xdr:colOff>1447800</xdr:colOff>
      <xdr:row>48</xdr:row>
      <xdr:rowOff>95250</xdr:rowOff>
    </xdr:to>
    <xdr:pic>
      <xdr:nvPicPr>
        <xdr:cNvPr id="6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0" y="9410700"/>
          <a:ext cx="1257300" cy="866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44</xdr:row>
      <xdr:rowOff>0</xdr:rowOff>
    </xdr:from>
    <xdr:to>
      <xdr:col>0</xdr:col>
      <xdr:colOff>123825</xdr:colOff>
      <xdr:row>44</xdr:row>
      <xdr:rowOff>123825</xdr:rowOff>
    </xdr:to>
    <xdr:sp macro="" textlink="">
      <xdr:nvSpPr>
        <xdr:cNvPr id="2" name="AutoShape 1" descr="*"/>
        <xdr:cNvSpPr>
          <a:spLocks noChangeAspect="1" noChangeArrowheads="1"/>
        </xdr:cNvSpPr>
      </xdr:nvSpPr>
      <xdr:spPr bwMode="auto">
        <a:xfrm>
          <a:off x="0" y="92202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45</xdr:row>
      <xdr:rowOff>0</xdr:rowOff>
    </xdr:from>
    <xdr:to>
      <xdr:col>0</xdr:col>
      <xdr:colOff>123825</xdr:colOff>
      <xdr:row>45</xdr:row>
      <xdr:rowOff>123825</xdr:rowOff>
    </xdr:to>
    <xdr:sp macro="" textlink="">
      <xdr:nvSpPr>
        <xdr:cNvPr id="3" name="AutoShape 2" descr="*"/>
        <xdr:cNvSpPr>
          <a:spLocks noChangeAspect="1" noChangeArrowheads="1"/>
        </xdr:cNvSpPr>
      </xdr:nvSpPr>
      <xdr:spPr bwMode="auto">
        <a:xfrm>
          <a:off x="0" y="942975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46</xdr:row>
      <xdr:rowOff>0</xdr:rowOff>
    </xdr:from>
    <xdr:to>
      <xdr:col>0</xdr:col>
      <xdr:colOff>123825</xdr:colOff>
      <xdr:row>46</xdr:row>
      <xdr:rowOff>123825</xdr:rowOff>
    </xdr:to>
    <xdr:sp macro="" textlink="">
      <xdr:nvSpPr>
        <xdr:cNvPr id="4" name="AutoShape 3" descr="*"/>
        <xdr:cNvSpPr>
          <a:spLocks noChangeAspect="1" noChangeArrowheads="1"/>
        </xdr:cNvSpPr>
      </xdr:nvSpPr>
      <xdr:spPr bwMode="auto">
        <a:xfrm>
          <a:off x="0" y="9639300"/>
          <a:ext cx="12382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133350</xdr:colOff>
      <xdr:row>53</xdr:row>
      <xdr:rowOff>95250</xdr:rowOff>
    </xdr:to>
    <xdr:pic>
      <xdr:nvPicPr>
        <xdr:cNvPr id="5" name="divExpCollAsst_1_img" descr="顯示">
          <a:hlinkClick xmlns:r="http://schemas.openxmlformats.org/officeDocument/2006/relationships" r:id="rId1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r:link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087100"/>
          <a:ext cx="133350" cy="95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190500</xdr:colOff>
      <xdr:row>56</xdr:row>
      <xdr:rowOff>66675</xdr:rowOff>
    </xdr:from>
    <xdr:to>
      <xdr:col>1</xdr:col>
      <xdr:colOff>1447800</xdr:colOff>
      <xdr:row>60</xdr:row>
      <xdr:rowOff>95250</xdr:rowOff>
    </xdr:to>
    <xdr:pic>
      <xdr:nvPicPr>
        <xdr:cNvPr id="6" name="Picture 5" descr="選取 [說明] 中的範例"/>
        <xdr:cNvPicPr>
          <a:picLocks noChangeAspect="1" noChangeArrowheads="1"/>
        </xdr:cNvPicPr>
      </xdr:nvPicPr>
      <xdr:blipFill>
        <a:blip xmlns:r="http://schemas.openxmlformats.org/officeDocument/2006/relationships" r:embed="rId4" r:link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11782425"/>
          <a:ext cx="571500" cy="828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javascript:ToggleDiv('divExpCollAsst_1')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javascript:ToggleDiv('divExpCollAsst_1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C31" sqref="C31"/>
    </sheetView>
  </sheetViews>
  <sheetFormatPr defaultRowHeight="16.5"/>
  <cols>
    <col min="1" max="1" width="51.625" customWidth="1"/>
  </cols>
  <sheetData>
    <row r="1" spans="1:1">
      <c r="A1" s="21" t="s">
        <v>76</v>
      </c>
    </row>
    <row r="2" spans="1:1">
      <c r="A2" t="s">
        <v>77</v>
      </c>
    </row>
    <row r="3" spans="1:1">
      <c r="A3" t="s">
        <v>78</v>
      </c>
    </row>
    <row r="4" spans="1:1">
      <c r="A4" t="s">
        <v>332</v>
      </c>
    </row>
    <row r="5" spans="1:1" ht="32.25">
      <c r="A5" s="61" t="s">
        <v>333</v>
      </c>
    </row>
    <row r="8" spans="1:1">
      <c r="A8" s="22" t="s">
        <v>79</v>
      </c>
    </row>
  </sheetData>
  <phoneticPr fontId="4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K72"/>
  <sheetViews>
    <sheetView workbookViewId="0">
      <selection activeCell="H2" sqref="H2"/>
    </sheetView>
  </sheetViews>
  <sheetFormatPr defaultRowHeight="16.5"/>
  <cols>
    <col min="1" max="11" width="7.5" style="117" customWidth="1"/>
    <col min="12" max="16384" width="9" style="117"/>
  </cols>
  <sheetData>
    <row r="1" spans="1:11" s="109" customFormat="1" ht="31.5" customHeight="1" thickTop="1">
      <c r="A1" s="106" t="s">
        <v>416</v>
      </c>
      <c r="B1" s="107"/>
      <c r="C1" s="107"/>
      <c r="D1" s="107"/>
      <c r="E1" s="107"/>
      <c r="F1" s="107"/>
      <c r="G1" s="107"/>
      <c r="H1" s="107"/>
      <c r="I1" s="107"/>
      <c r="J1" s="107"/>
      <c r="K1" s="108"/>
    </row>
    <row r="2" spans="1:11" s="113" customFormat="1" ht="18.75" customHeight="1">
      <c r="A2" s="110" t="s">
        <v>417</v>
      </c>
      <c r="B2" s="111" t="s">
        <v>418</v>
      </c>
      <c r="C2" s="111" t="s">
        <v>419</v>
      </c>
      <c r="D2" s="111" t="s">
        <v>420</v>
      </c>
      <c r="E2" s="111" t="s">
        <v>421</v>
      </c>
      <c r="F2" s="111" t="s">
        <v>422</v>
      </c>
      <c r="G2" s="111" t="s">
        <v>423</v>
      </c>
      <c r="H2" s="111" t="s">
        <v>424</v>
      </c>
      <c r="I2" s="111" t="s">
        <v>425</v>
      </c>
      <c r="J2" s="111" t="s">
        <v>426</v>
      </c>
      <c r="K2" s="112" t="s">
        <v>427</v>
      </c>
    </row>
    <row r="3" spans="1:11">
      <c r="A3" s="114">
        <v>1</v>
      </c>
      <c r="B3" s="115">
        <v>1</v>
      </c>
      <c r="C3" s="115">
        <v>1</v>
      </c>
      <c r="D3" s="115">
        <v>1</v>
      </c>
      <c r="E3" s="115">
        <v>1</v>
      </c>
      <c r="F3" s="115">
        <v>3</v>
      </c>
      <c r="G3" s="115">
        <v>1</v>
      </c>
      <c r="H3" s="115">
        <v>3</v>
      </c>
      <c r="I3" s="115">
        <v>2</v>
      </c>
      <c r="J3" s="115">
        <v>2</v>
      </c>
      <c r="K3" s="116">
        <v>3</v>
      </c>
    </row>
    <row r="4" spans="1:11">
      <c r="A4" s="118">
        <v>2</v>
      </c>
      <c r="B4" s="119">
        <v>2</v>
      </c>
      <c r="C4" s="119">
        <v>2</v>
      </c>
      <c r="D4" s="119">
        <v>1</v>
      </c>
      <c r="E4" s="119">
        <v>1</v>
      </c>
      <c r="F4" s="119">
        <v>3</v>
      </c>
      <c r="G4" s="119">
        <v>2</v>
      </c>
      <c r="H4" s="119">
        <v>2</v>
      </c>
      <c r="I4" s="119">
        <v>2</v>
      </c>
      <c r="J4" s="119">
        <v>3</v>
      </c>
      <c r="K4" s="120">
        <v>2</v>
      </c>
    </row>
    <row r="5" spans="1:11">
      <c r="A5" s="121">
        <v>3</v>
      </c>
      <c r="B5" s="119">
        <v>2</v>
      </c>
      <c r="C5" s="119">
        <v>3</v>
      </c>
      <c r="D5" s="119">
        <v>1</v>
      </c>
      <c r="E5" s="119">
        <v>1</v>
      </c>
      <c r="F5" s="119">
        <v>3</v>
      </c>
      <c r="G5" s="119">
        <v>1</v>
      </c>
      <c r="H5" s="119">
        <v>3</v>
      </c>
      <c r="I5" s="119">
        <v>2</v>
      </c>
      <c r="J5" s="119">
        <v>1</v>
      </c>
      <c r="K5" s="120">
        <v>2</v>
      </c>
    </row>
    <row r="6" spans="1:11">
      <c r="A6" s="121">
        <v>4</v>
      </c>
      <c r="B6" s="119">
        <v>3</v>
      </c>
      <c r="C6" s="119">
        <v>2</v>
      </c>
      <c r="D6" s="119">
        <v>2</v>
      </c>
      <c r="E6" s="119">
        <v>1</v>
      </c>
      <c r="F6" s="119">
        <v>2</v>
      </c>
      <c r="G6" s="119">
        <v>1</v>
      </c>
      <c r="H6" s="119">
        <v>3</v>
      </c>
      <c r="I6" s="119">
        <v>3</v>
      </c>
      <c r="J6" s="119">
        <v>2</v>
      </c>
      <c r="K6" s="120">
        <v>1</v>
      </c>
    </row>
    <row r="7" spans="1:11">
      <c r="A7" s="121">
        <v>5</v>
      </c>
      <c r="B7" s="119">
        <v>2</v>
      </c>
      <c r="C7" s="119">
        <v>2</v>
      </c>
      <c r="D7" s="119">
        <v>3</v>
      </c>
      <c r="E7" s="119">
        <v>2</v>
      </c>
      <c r="F7" s="119">
        <v>2</v>
      </c>
      <c r="G7" s="119">
        <v>3</v>
      </c>
      <c r="H7" s="119">
        <v>3</v>
      </c>
      <c r="I7" s="119">
        <v>1</v>
      </c>
      <c r="J7" s="119">
        <v>2</v>
      </c>
      <c r="K7" s="120">
        <v>3</v>
      </c>
    </row>
    <row r="8" spans="1:11">
      <c r="A8" s="121">
        <v>6</v>
      </c>
      <c r="B8" s="119">
        <v>1</v>
      </c>
      <c r="C8" s="119">
        <v>3</v>
      </c>
      <c r="D8" s="119">
        <v>3</v>
      </c>
      <c r="E8" s="119">
        <v>2</v>
      </c>
      <c r="F8" s="119">
        <v>3</v>
      </c>
      <c r="G8" s="119">
        <v>1</v>
      </c>
      <c r="H8" s="119">
        <v>1</v>
      </c>
      <c r="I8" s="119">
        <v>1</v>
      </c>
      <c r="J8" s="119">
        <v>2</v>
      </c>
      <c r="K8" s="120">
        <v>3</v>
      </c>
    </row>
    <row r="9" spans="1:11">
      <c r="A9" s="121">
        <v>7</v>
      </c>
      <c r="B9" s="119">
        <v>2</v>
      </c>
      <c r="C9" s="119">
        <v>3</v>
      </c>
      <c r="D9" s="119">
        <v>3</v>
      </c>
      <c r="E9" s="119">
        <v>3</v>
      </c>
      <c r="F9" s="119">
        <v>3</v>
      </c>
      <c r="G9" s="119">
        <v>1</v>
      </c>
      <c r="H9" s="119">
        <v>2</v>
      </c>
      <c r="I9" s="119">
        <v>2</v>
      </c>
      <c r="J9" s="119">
        <v>2</v>
      </c>
      <c r="K9" s="120">
        <v>3</v>
      </c>
    </row>
    <row r="10" spans="1:11">
      <c r="A10" s="121">
        <v>8</v>
      </c>
      <c r="B10" s="119">
        <v>3</v>
      </c>
      <c r="C10" s="119">
        <v>1</v>
      </c>
      <c r="D10" s="119">
        <v>3</v>
      </c>
      <c r="E10" s="119">
        <v>1</v>
      </c>
      <c r="F10" s="119">
        <v>2</v>
      </c>
      <c r="G10" s="119">
        <v>2</v>
      </c>
      <c r="H10" s="119">
        <v>3</v>
      </c>
      <c r="I10" s="119">
        <v>2</v>
      </c>
      <c r="J10" s="119">
        <v>1</v>
      </c>
      <c r="K10" s="120">
        <v>2</v>
      </c>
    </row>
    <row r="11" spans="1:11">
      <c r="A11" s="121">
        <v>9</v>
      </c>
      <c r="B11" s="119">
        <v>2</v>
      </c>
      <c r="C11" s="119">
        <v>1</v>
      </c>
      <c r="D11" s="119">
        <v>2</v>
      </c>
      <c r="E11" s="119">
        <v>1</v>
      </c>
      <c r="F11" s="119">
        <v>2</v>
      </c>
      <c r="G11" s="119">
        <v>3</v>
      </c>
      <c r="H11" s="119">
        <v>2</v>
      </c>
      <c r="I11" s="119">
        <v>2</v>
      </c>
      <c r="J11" s="119">
        <v>3</v>
      </c>
      <c r="K11" s="120">
        <v>3</v>
      </c>
    </row>
    <row r="12" spans="1:11">
      <c r="A12" s="121">
        <v>10</v>
      </c>
      <c r="B12" s="119">
        <v>3</v>
      </c>
      <c r="C12" s="119">
        <v>2</v>
      </c>
      <c r="D12" s="119">
        <v>3</v>
      </c>
      <c r="E12" s="119">
        <v>2</v>
      </c>
      <c r="F12" s="119">
        <v>2</v>
      </c>
      <c r="G12" s="119">
        <v>2</v>
      </c>
      <c r="H12" s="119">
        <v>3</v>
      </c>
      <c r="I12" s="119">
        <v>3</v>
      </c>
      <c r="J12" s="119">
        <v>1</v>
      </c>
      <c r="K12" s="120">
        <v>3</v>
      </c>
    </row>
    <row r="13" spans="1:11">
      <c r="A13" s="121">
        <v>11</v>
      </c>
      <c r="B13" s="119">
        <v>1</v>
      </c>
      <c r="C13" s="119">
        <v>3</v>
      </c>
      <c r="D13" s="119">
        <v>3</v>
      </c>
      <c r="E13" s="119">
        <v>1</v>
      </c>
      <c r="F13" s="119">
        <v>3</v>
      </c>
      <c r="G13" s="119">
        <v>1</v>
      </c>
      <c r="H13" s="119">
        <v>2</v>
      </c>
      <c r="I13" s="119">
        <v>3</v>
      </c>
      <c r="J13" s="119">
        <v>2</v>
      </c>
      <c r="K13" s="120">
        <v>1</v>
      </c>
    </row>
    <row r="14" spans="1:11">
      <c r="A14" s="121">
        <v>12</v>
      </c>
      <c r="B14" s="119">
        <v>2</v>
      </c>
      <c r="C14" s="119">
        <v>2</v>
      </c>
      <c r="D14" s="119">
        <v>2</v>
      </c>
      <c r="E14" s="119">
        <v>2</v>
      </c>
      <c r="F14" s="119">
        <v>1</v>
      </c>
      <c r="G14" s="119">
        <v>3</v>
      </c>
      <c r="H14" s="119">
        <v>3</v>
      </c>
      <c r="I14" s="119">
        <v>1</v>
      </c>
      <c r="J14" s="119">
        <v>1</v>
      </c>
      <c r="K14" s="120">
        <v>1</v>
      </c>
    </row>
    <row r="15" spans="1:11">
      <c r="A15" s="121">
        <v>13</v>
      </c>
      <c r="B15" s="119">
        <v>3</v>
      </c>
      <c r="C15" s="119">
        <v>3</v>
      </c>
      <c r="D15" s="119">
        <v>1</v>
      </c>
      <c r="E15" s="119">
        <v>1</v>
      </c>
      <c r="F15" s="119">
        <v>2</v>
      </c>
      <c r="G15" s="119">
        <v>2</v>
      </c>
      <c r="H15" s="119">
        <v>3</v>
      </c>
      <c r="I15" s="119">
        <v>1</v>
      </c>
      <c r="J15" s="119">
        <v>2</v>
      </c>
      <c r="K15" s="120">
        <v>1</v>
      </c>
    </row>
    <row r="16" spans="1:11">
      <c r="A16" s="121">
        <v>14</v>
      </c>
      <c r="B16" s="119">
        <v>2</v>
      </c>
      <c r="C16" s="119">
        <v>1</v>
      </c>
      <c r="D16" s="119">
        <v>1</v>
      </c>
      <c r="E16" s="119">
        <v>2</v>
      </c>
      <c r="F16" s="119">
        <v>3</v>
      </c>
      <c r="G16" s="119">
        <v>1</v>
      </c>
      <c r="H16" s="119">
        <v>1</v>
      </c>
      <c r="I16" s="119">
        <v>2</v>
      </c>
      <c r="J16" s="119">
        <v>2</v>
      </c>
      <c r="K16" s="120">
        <v>2</v>
      </c>
    </row>
    <row r="17" spans="1:11">
      <c r="A17" s="121">
        <v>15</v>
      </c>
      <c r="B17" s="119">
        <v>3</v>
      </c>
      <c r="C17" s="119">
        <v>3</v>
      </c>
      <c r="D17" s="119">
        <v>2</v>
      </c>
      <c r="E17" s="119">
        <v>1</v>
      </c>
      <c r="F17" s="119">
        <v>2</v>
      </c>
      <c r="G17" s="119">
        <v>1</v>
      </c>
      <c r="H17" s="119">
        <v>2</v>
      </c>
      <c r="I17" s="119">
        <v>2</v>
      </c>
      <c r="J17" s="119">
        <v>3</v>
      </c>
      <c r="K17" s="120">
        <v>3</v>
      </c>
    </row>
    <row r="18" spans="1:11">
      <c r="A18" s="121">
        <v>16</v>
      </c>
      <c r="B18" s="119">
        <v>1</v>
      </c>
      <c r="C18" s="119">
        <v>2</v>
      </c>
      <c r="D18" s="119">
        <v>3</v>
      </c>
      <c r="E18" s="119">
        <v>3</v>
      </c>
      <c r="F18" s="119">
        <v>3</v>
      </c>
      <c r="G18" s="119">
        <v>1</v>
      </c>
      <c r="H18" s="119">
        <v>3</v>
      </c>
      <c r="I18" s="119">
        <v>3</v>
      </c>
      <c r="J18" s="119">
        <v>2</v>
      </c>
      <c r="K18" s="120">
        <v>3</v>
      </c>
    </row>
    <row r="19" spans="1:11">
      <c r="A19" s="121">
        <v>17</v>
      </c>
      <c r="B19" s="119">
        <v>2</v>
      </c>
      <c r="C19" s="119">
        <v>3</v>
      </c>
      <c r="D19" s="119">
        <v>2</v>
      </c>
      <c r="E19" s="119">
        <v>2</v>
      </c>
      <c r="F19" s="119">
        <v>2</v>
      </c>
      <c r="G19" s="119">
        <v>1</v>
      </c>
      <c r="H19" s="119">
        <v>3</v>
      </c>
      <c r="I19" s="119">
        <v>2</v>
      </c>
      <c r="J19" s="119">
        <v>3</v>
      </c>
      <c r="K19" s="120">
        <v>3</v>
      </c>
    </row>
    <row r="20" spans="1:11">
      <c r="A20" s="121">
        <v>18</v>
      </c>
      <c r="B20" s="119">
        <v>1</v>
      </c>
      <c r="C20" s="119">
        <v>2</v>
      </c>
      <c r="D20" s="119">
        <v>2</v>
      </c>
      <c r="E20" s="119">
        <v>1</v>
      </c>
      <c r="F20" s="119">
        <v>2</v>
      </c>
      <c r="G20" s="119">
        <v>2</v>
      </c>
      <c r="H20" s="119">
        <v>1</v>
      </c>
      <c r="I20" s="119">
        <v>3</v>
      </c>
      <c r="J20" s="119">
        <v>1</v>
      </c>
      <c r="K20" s="120">
        <v>3</v>
      </c>
    </row>
    <row r="21" spans="1:11">
      <c r="A21" s="121">
        <v>19</v>
      </c>
      <c r="B21" s="119">
        <v>3</v>
      </c>
      <c r="C21" s="119">
        <v>1</v>
      </c>
      <c r="D21" s="119">
        <v>2</v>
      </c>
      <c r="E21" s="119">
        <v>2</v>
      </c>
      <c r="F21" s="119">
        <v>3</v>
      </c>
      <c r="G21" s="119">
        <v>3</v>
      </c>
      <c r="H21" s="119">
        <v>1</v>
      </c>
      <c r="I21" s="119">
        <v>1</v>
      </c>
      <c r="J21" s="119">
        <v>2</v>
      </c>
      <c r="K21" s="120">
        <v>3</v>
      </c>
    </row>
    <row r="22" spans="1:11">
      <c r="A22" s="121">
        <v>20</v>
      </c>
      <c r="B22" s="119">
        <v>2</v>
      </c>
      <c r="C22" s="119">
        <v>32</v>
      </c>
      <c r="D22" s="119">
        <v>3</v>
      </c>
      <c r="E22" s="119">
        <v>1</v>
      </c>
      <c r="F22" s="119">
        <v>1</v>
      </c>
      <c r="G22" s="119">
        <v>3</v>
      </c>
      <c r="H22" s="119">
        <v>2</v>
      </c>
      <c r="I22" s="119">
        <v>2</v>
      </c>
      <c r="J22" s="119">
        <v>2</v>
      </c>
      <c r="K22" s="120">
        <v>3</v>
      </c>
    </row>
    <row r="23" spans="1:11">
      <c r="A23" s="121">
        <v>21</v>
      </c>
      <c r="B23" s="119">
        <v>1</v>
      </c>
      <c r="C23" s="119">
        <v>32</v>
      </c>
      <c r="D23" s="119">
        <v>3</v>
      </c>
      <c r="E23" s="119">
        <v>2</v>
      </c>
      <c r="F23" s="119">
        <v>3</v>
      </c>
      <c r="G23" s="119">
        <v>3</v>
      </c>
      <c r="H23" s="119">
        <v>3</v>
      </c>
      <c r="I23" s="119">
        <v>2</v>
      </c>
      <c r="J23" s="119">
        <v>2</v>
      </c>
      <c r="K23" s="120">
        <v>2</v>
      </c>
    </row>
    <row r="24" spans="1:11">
      <c r="A24" s="121">
        <v>22</v>
      </c>
      <c r="B24" s="119">
        <v>2</v>
      </c>
      <c r="C24" s="119">
        <v>1</v>
      </c>
      <c r="D24" s="119">
        <v>1</v>
      </c>
      <c r="E24" s="119">
        <v>3</v>
      </c>
      <c r="F24" s="119">
        <v>2</v>
      </c>
      <c r="G24" s="119">
        <v>1</v>
      </c>
      <c r="H24" s="119">
        <v>2</v>
      </c>
      <c r="I24" s="119">
        <v>3</v>
      </c>
      <c r="J24" s="119">
        <v>1</v>
      </c>
      <c r="K24" s="120">
        <v>3</v>
      </c>
    </row>
    <row r="25" spans="1:11">
      <c r="A25" s="121">
        <v>23</v>
      </c>
      <c r="B25" s="119">
        <v>3</v>
      </c>
      <c r="C25" s="119">
        <v>2</v>
      </c>
      <c r="D25" s="119">
        <v>2</v>
      </c>
      <c r="E25" s="119">
        <v>2</v>
      </c>
      <c r="F25" s="119">
        <v>2</v>
      </c>
      <c r="G25" s="119">
        <v>1</v>
      </c>
      <c r="H25" s="119">
        <v>3</v>
      </c>
      <c r="I25" s="119">
        <v>3</v>
      </c>
      <c r="J25" s="119">
        <v>3</v>
      </c>
      <c r="K25" s="120">
        <v>3</v>
      </c>
    </row>
    <row r="26" spans="1:11">
      <c r="A26" s="121">
        <v>24</v>
      </c>
      <c r="B26" s="119">
        <v>3</v>
      </c>
      <c r="C26" s="119">
        <v>1</v>
      </c>
      <c r="D26" s="119">
        <v>3</v>
      </c>
      <c r="E26" s="119">
        <v>1</v>
      </c>
      <c r="F26" s="119">
        <v>2</v>
      </c>
      <c r="G26" s="119">
        <v>2</v>
      </c>
      <c r="H26" s="119">
        <v>3</v>
      </c>
      <c r="I26" s="119">
        <v>2</v>
      </c>
      <c r="J26" s="119">
        <v>2</v>
      </c>
      <c r="K26" s="120">
        <v>3</v>
      </c>
    </row>
    <row r="27" spans="1:11">
      <c r="A27" s="121">
        <v>25</v>
      </c>
      <c r="B27" s="119">
        <v>2</v>
      </c>
      <c r="C27" s="119">
        <v>2</v>
      </c>
      <c r="D27" s="119">
        <v>2</v>
      </c>
      <c r="E27" s="119">
        <v>2</v>
      </c>
      <c r="F27" s="119">
        <v>3</v>
      </c>
      <c r="G27" s="119">
        <v>2</v>
      </c>
      <c r="H27" s="119">
        <v>3</v>
      </c>
      <c r="I27" s="119">
        <v>2</v>
      </c>
      <c r="J27" s="119">
        <v>1</v>
      </c>
      <c r="K27" s="120">
        <v>3</v>
      </c>
    </row>
    <row r="28" spans="1:11">
      <c r="A28" s="121">
        <v>26</v>
      </c>
      <c r="B28" s="119">
        <v>3</v>
      </c>
      <c r="C28" s="119">
        <v>3</v>
      </c>
      <c r="D28" s="119">
        <v>1</v>
      </c>
      <c r="E28" s="119">
        <v>2</v>
      </c>
      <c r="F28" s="119">
        <v>3</v>
      </c>
      <c r="G28" s="119">
        <v>2</v>
      </c>
      <c r="H28" s="119">
        <v>2</v>
      </c>
      <c r="I28" s="119">
        <v>1</v>
      </c>
      <c r="J28" s="119">
        <v>2</v>
      </c>
      <c r="K28" s="120">
        <v>2</v>
      </c>
    </row>
    <row r="29" spans="1:11">
      <c r="A29" s="121">
        <v>27</v>
      </c>
      <c r="B29" s="119">
        <v>1</v>
      </c>
      <c r="C29" s="119">
        <v>2</v>
      </c>
      <c r="D29" s="119">
        <v>3</v>
      </c>
      <c r="E29" s="119">
        <v>1</v>
      </c>
      <c r="F29" s="119">
        <v>3</v>
      </c>
      <c r="G29" s="119">
        <v>3</v>
      </c>
      <c r="H29" s="119">
        <v>3</v>
      </c>
      <c r="I29" s="119">
        <v>2</v>
      </c>
      <c r="J29" s="119">
        <v>3</v>
      </c>
      <c r="K29" s="120">
        <v>2</v>
      </c>
    </row>
    <row r="30" spans="1:11">
      <c r="A30" s="121">
        <v>28</v>
      </c>
      <c r="B30" s="119">
        <v>2</v>
      </c>
      <c r="C30" s="119">
        <v>2</v>
      </c>
      <c r="D30" s="119">
        <v>2</v>
      </c>
      <c r="E30" s="119">
        <v>1</v>
      </c>
      <c r="F30" s="119">
        <v>3</v>
      </c>
      <c r="G30" s="119">
        <v>3</v>
      </c>
      <c r="H30" s="119">
        <v>1</v>
      </c>
      <c r="I30" s="119">
        <v>1</v>
      </c>
      <c r="J30" s="119">
        <v>2</v>
      </c>
      <c r="K30" s="120">
        <v>1</v>
      </c>
    </row>
    <row r="31" spans="1:11">
      <c r="A31" s="121">
        <v>29</v>
      </c>
      <c r="B31" s="119">
        <v>3</v>
      </c>
      <c r="C31" s="119">
        <v>3</v>
      </c>
      <c r="D31" s="119">
        <v>2</v>
      </c>
      <c r="E31" s="119">
        <v>1</v>
      </c>
      <c r="F31" s="119">
        <v>2</v>
      </c>
      <c r="G31" s="119">
        <v>2</v>
      </c>
      <c r="H31" s="119">
        <v>1</v>
      </c>
      <c r="I31" s="119">
        <v>2</v>
      </c>
      <c r="J31" s="119">
        <v>1</v>
      </c>
      <c r="K31" s="120">
        <v>3</v>
      </c>
    </row>
    <row r="32" spans="1:11">
      <c r="A32" s="121">
        <v>30</v>
      </c>
      <c r="B32" s="119">
        <v>2</v>
      </c>
      <c r="C32" s="119">
        <v>2</v>
      </c>
      <c r="D32" s="119">
        <v>3</v>
      </c>
      <c r="E32" s="119">
        <v>1</v>
      </c>
      <c r="F32" s="119">
        <v>2</v>
      </c>
      <c r="G32" s="119">
        <v>3</v>
      </c>
      <c r="H32" s="119">
        <v>2</v>
      </c>
      <c r="I32" s="119">
        <v>3</v>
      </c>
      <c r="J32" s="119">
        <v>2</v>
      </c>
      <c r="K32" s="120">
        <v>3</v>
      </c>
    </row>
    <row r="33" spans="1:11">
      <c r="A33" s="121">
        <v>31</v>
      </c>
      <c r="B33" s="119">
        <v>2</v>
      </c>
      <c r="C33" s="119">
        <v>1</v>
      </c>
      <c r="D33" s="119">
        <v>3</v>
      </c>
      <c r="E33" s="119">
        <v>2</v>
      </c>
      <c r="F33" s="119">
        <v>3</v>
      </c>
      <c r="G33" s="119">
        <v>1</v>
      </c>
      <c r="H33" s="119">
        <v>3</v>
      </c>
      <c r="I33" s="119">
        <v>2</v>
      </c>
      <c r="J33" s="119">
        <v>2</v>
      </c>
      <c r="K33" s="120">
        <v>3</v>
      </c>
    </row>
    <row r="34" spans="1:11">
      <c r="A34" s="121">
        <v>32</v>
      </c>
      <c r="B34" s="119">
        <v>1</v>
      </c>
      <c r="C34" s="119">
        <v>3</v>
      </c>
      <c r="D34" s="119">
        <v>1</v>
      </c>
      <c r="E34" s="119">
        <v>2</v>
      </c>
      <c r="F34" s="119">
        <v>2</v>
      </c>
      <c r="G34" s="119">
        <v>1</v>
      </c>
      <c r="H34" s="119">
        <v>3</v>
      </c>
      <c r="I34" s="119">
        <v>2</v>
      </c>
      <c r="J34" s="119">
        <v>1</v>
      </c>
      <c r="K34" s="120">
        <v>3</v>
      </c>
    </row>
    <row r="35" spans="1:11">
      <c r="A35" s="121">
        <v>33</v>
      </c>
      <c r="B35" s="119">
        <v>1</v>
      </c>
      <c r="C35" s="119">
        <v>2</v>
      </c>
      <c r="D35" s="119">
        <v>2</v>
      </c>
      <c r="E35" s="119">
        <v>3</v>
      </c>
      <c r="F35" s="119">
        <v>3</v>
      </c>
      <c r="G35" s="119">
        <v>1</v>
      </c>
      <c r="H35" s="119">
        <v>3</v>
      </c>
      <c r="I35" s="119">
        <v>3</v>
      </c>
      <c r="J35" s="119">
        <v>2</v>
      </c>
      <c r="K35" s="120">
        <v>2</v>
      </c>
    </row>
    <row r="36" spans="1:11">
      <c r="A36" s="121">
        <v>34</v>
      </c>
      <c r="B36" s="119">
        <v>3</v>
      </c>
      <c r="C36" s="119">
        <v>3</v>
      </c>
      <c r="D36" s="119">
        <v>3</v>
      </c>
      <c r="E36" s="119">
        <v>2</v>
      </c>
      <c r="F36" s="119">
        <v>1</v>
      </c>
      <c r="G36" s="119">
        <v>2</v>
      </c>
      <c r="H36" s="119">
        <v>3</v>
      </c>
      <c r="I36" s="119">
        <v>2</v>
      </c>
      <c r="J36" s="119">
        <v>3</v>
      </c>
      <c r="K36" s="120">
        <v>3</v>
      </c>
    </row>
    <row r="37" spans="1:11">
      <c r="A37" s="121">
        <v>35</v>
      </c>
      <c r="B37" s="119">
        <v>2</v>
      </c>
      <c r="C37" s="119">
        <v>1</v>
      </c>
      <c r="D37" s="119">
        <v>3</v>
      </c>
      <c r="E37" s="119">
        <v>1</v>
      </c>
      <c r="F37" s="119">
        <v>2</v>
      </c>
      <c r="G37" s="119">
        <v>2</v>
      </c>
      <c r="H37" s="119">
        <v>3</v>
      </c>
      <c r="I37" s="119">
        <v>1</v>
      </c>
      <c r="J37" s="119">
        <v>3</v>
      </c>
      <c r="K37" s="120">
        <v>2</v>
      </c>
    </row>
    <row r="38" spans="1:11">
      <c r="A38" s="121">
        <v>36</v>
      </c>
      <c r="B38" s="119">
        <v>1</v>
      </c>
      <c r="C38" s="119">
        <v>3</v>
      </c>
      <c r="D38" s="119">
        <v>2</v>
      </c>
      <c r="E38" s="119">
        <v>2</v>
      </c>
      <c r="F38" s="119">
        <v>2</v>
      </c>
      <c r="G38" s="119">
        <v>2</v>
      </c>
      <c r="H38" s="119">
        <v>3</v>
      </c>
      <c r="I38" s="119">
        <v>2</v>
      </c>
      <c r="J38" s="119">
        <v>2</v>
      </c>
      <c r="K38" s="120">
        <v>1</v>
      </c>
    </row>
    <row r="39" spans="1:11">
      <c r="A39" s="121">
        <v>37</v>
      </c>
      <c r="B39" s="119">
        <v>3</v>
      </c>
      <c r="C39" s="119">
        <v>2</v>
      </c>
      <c r="D39" s="119">
        <v>1</v>
      </c>
      <c r="E39" s="119">
        <v>2</v>
      </c>
      <c r="F39" s="119">
        <v>3</v>
      </c>
      <c r="G39" s="119">
        <v>3</v>
      </c>
      <c r="H39" s="119">
        <v>1</v>
      </c>
      <c r="I39" s="119">
        <v>3</v>
      </c>
      <c r="J39" s="119">
        <v>2</v>
      </c>
      <c r="K39" s="120">
        <v>2</v>
      </c>
    </row>
    <row r="40" spans="1:11">
      <c r="A40" s="121">
        <v>38</v>
      </c>
      <c r="B40" s="119">
        <v>1</v>
      </c>
      <c r="C40" s="119">
        <v>1</v>
      </c>
      <c r="D40" s="119">
        <v>3</v>
      </c>
      <c r="E40" s="119">
        <v>3</v>
      </c>
      <c r="F40" s="119">
        <v>2</v>
      </c>
      <c r="G40" s="119">
        <v>1</v>
      </c>
      <c r="H40" s="119">
        <v>3</v>
      </c>
      <c r="I40" s="119">
        <v>2</v>
      </c>
      <c r="J40" s="119">
        <v>1</v>
      </c>
      <c r="K40" s="120">
        <v>3</v>
      </c>
    </row>
    <row r="41" spans="1:11">
      <c r="A41" s="121">
        <v>39</v>
      </c>
      <c r="B41" s="119">
        <v>2</v>
      </c>
      <c r="C41" s="119">
        <v>3</v>
      </c>
      <c r="D41" s="119">
        <v>2</v>
      </c>
      <c r="E41" s="119">
        <v>1</v>
      </c>
      <c r="F41" s="119">
        <v>3</v>
      </c>
      <c r="G41" s="119">
        <v>1</v>
      </c>
      <c r="H41" s="119">
        <v>3</v>
      </c>
      <c r="I41" s="119">
        <v>1</v>
      </c>
      <c r="J41" s="119">
        <v>2</v>
      </c>
      <c r="K41" s="120">
        <v>2</v>
      </c>
    </row>
    <row r="42" spans="1:11">
      <c r="A42" s="121">
        <v>40</v>
      </c>
      <c r="B42" s="119">
        <v>1</v>
      </c>
      <c r="C42" s="119">
        <v>2</v>
      </c>
      <c r="D42" s="119">
        <v>3</v>
      </c>
      <c r="E42" s="119">
        <v>2</v>
      </c>
      <c r="F42" s="119">
        <v>2</v>
      </c>
      <c r="G42" s="119">
        <v>2</v>
      </c>
      <c r="H42" s="119">
        <v>3</v>
      </c>
      <c r="I42" s="119">
        <v>2</v>
      </c>
      <c r="J42" s="119">
        <v>3</v>
      </c>
      <c r="K42" s="120">
        <v>1</v>
      </c>
    </row>
    <row r="43" spans="1:11">
      <c r="A43" s="121">
        <v>41</v>
      </c>
      <c r="B43" s="119">
        <v>3</v>
      </c>
      <c r="C43" s="119">
        <v>1</v>
      </c>
      <c r="D43" s="119">
        <v>3</v>
      </c>
      <c r="E43" s="119">
        <v>3</v>
      </c>
      <c r="F43" s="119">
        <v>2</v>
      </c>
      <c r="G43" s="119">
        <v>3</v>
      </c>
      <c r="H43" s="119">
        <v>2</v>
      </c>
      <c r="I43" s="119">
        <v>2</v>
      </c>
      <c r="J43" s="119">
        <v>2</v>
      </c>
      <c r="K43" s="120">
        <v>2</v>
      </c>
    </row>
    <row r="44" spans="1:11">
      <c r="A44" s="121">
        <v>42</v>
      </c>
      <c r="B44" s="119">
        <v>3</v>
      </c>
      <c r="C44" s="119">
        <v>3</v>
      </c>
      <c r="D44" s="119">
        <v>2</v>
      </c>
      <c r="E44" s="119">
        <v>1</v>
      </c>
      <c r="F44" s="119">
        <v>2</v>
      </c>
      <c r="G44" s="119">
        <v>3</v>
      </c>
      <c r="H44" s="119">
        <v>1</v>
      </c>
      <c r="I44" s="119">
        <v>1</v>
      </c>
      <c r="J44" s="119">
        <v>1</v>
      </c>
      <c r="K44" s="120">
        <v>3</v>
      </c>
    </row>
    <row r="45" spans="1:11">
      <c r="A45" s="121">
        <v>43</v>
      </c>
      <c r="B45" s="119">
        <v>2</v>
      </c>
      <c r="C45" s="119">
        <v>2</v>
      </c>
      <c r="D45" s="119">
        <v>3</v>
      </c>
      <c r="E45" s="119">
        <v>2</v>
      </c>
      <c r="F45" s="119">
        <v>3</v>
      </c>
      <c r="G45" s="119">
        <v>1</v>
      </c>
      <c r="H45" s="119">
        <v>1</v>
      </c>
      <c r="I45" s="119">
        <v>2</v>
      </c>
      <c r="J45" s="119">
        <v>2</v>
      </c>
      <c r="K45" s="120">
        <v>3</v>
      </c>
    </row>
    <row r="46" spans="1:11">
      <c r="A46" s="121">
        <v>44</v>
      </c>
      <c r="B46" s="119">
        <v>3</v>
      </c>
      <c r="C46" s="119">
        <v>2</v>
      </c>
      <c r="D46" s="119">
        <v>3</v>
      </c>
      <c r="E46" s="119">
        <v>1</v>
      </c>
      <c r="F46" s="119">
        <v>1</v>
      </c>
      <c r="G46" s="119">
        <v>1</v>
      </c>
      <c r="H46" s="119">
        <v>3</v>
      </c>
      <c r="I46" s="119">
        <v>3</v>
      </c>
      <c r="J46" s="119">
        <v>3</v>
      </c>
      <c r="K46" s="120">
        <v>2</v>
      </c>
    </row>
    <row r="47" spans="1:11">
      <c r="A47" s="121">
        <v>45</v>
      </c>
      <c r="B47" s="119">
        <v>2</v>
      </c>
      <c r="C47" s="119">
        <v>2</v>
      </c>
      <c r="D47" s="119">
        <v>3</v>
      </c>
      <c r="E47" s="119">
        <v>2</v>
      </c>
      <c r="F47" s="119">
        <v>1</v>
      </c>
      <c r="G47" s="119">
        <v>1</v>
      </c>
      <c r="H47" s="119">
        <v>3</v>
      </c>
      <c r="I47" s="119">
        <v>3</v>
      </c>
      <c r="J47" s="119">
        <v>2</v>
      </c>
      <c r="K47" s="120">
        <v>2</v>
      </c>
    </row>
    <row r="48" spans="1:11">
      <c r="A48" s="121">
        <v>46</v>
      </c>
      <c r="B48" s="119">
        <v>1</v>
      </c>
      <c r="C48" s="119">
        <v>2</v>
      </c>
      <c r="D48" s="119">
        <v>1</v>
      </c>
      <c r="E48" s="119">
        <v>1</v>
      </c>
      <c r="F48" s="119">
        <v>2</v>
      </c>
      <c r="G48" s="119">
        <v>2</v>
      </c>
      <c r="H48" s="119">
        <v>1</v>
      </c>
      <c r="I48" s="119">
        <v>2</v>
      </c>
      <c r="J48" s="119">
        <v>1</v>
      </c>
      <c r="K48" s="120">
        <v>3</v>
      </c>
    </row>
    <row r="49" spans="1:11">
      <c r="A49" s="121">
        <v>47</v>
      </c>
      <c r="B49" s="119">
        <v>2</v>
      </c>
      <c r="C49" s="119">
        <v>1</v>
      </c>
      <c r="D49" s="119">
        <v>2</v>
      </c>
      <c r="E49" s="119">
        <v>2</v>
      </c>
      <c r="F49" s="119">
        <v>3</v>
      </c>
      <c r="G49" s="119">
        <v>2</v>
      </c>
      <c r="H49" s="119">
        <v>2</v>
      </c>
      <c r="I49" s="119">
        <v>2</v>
      </c>
      <c r="J49" s="119">
        <v>2</v>
      </c>
      <c r="K49" s="120">
        <v>3</v>
      </c>
    </row>
    <row r="50" spans="1:11">
      <c r="A50" s="121">
        <v>48</v>
      </c>
      <c r="B50" s="119">
        <v>3</v>
      </c>
      <c r="C50" s="119">
        <v>3</v>
      </c>
      <c r="D50" s="119">
        <v>3</v>
      </c>
      <c r="E50" s="119">
        <v>1</v>
      </c>
      <c r="F50" s="119">
        <v>3</v>
      </c>
      <c r="G50" s="119">
        <v>3</v>
      </c>
      <c r="H50" s="119">
        <v>2</v>
      </c>
      <c r="I50" s="119">
        <v>2</v>
      </c>
      <c r="J50" s="119">
        <v>2</v>
      </c>
      <c r="K50" s="120">
        <v>3</v>
      </c>
    </row>
    <row r="51" spans="1:11">
      <c r="A51" s="121">
        <v>49</v>
      </c>
      <c r="B51" s="119">
        <v>3</v>
      </c>
      <c r="C51" s="119">
        <v>2</v>
      </c>
      <c r="D51" s="119">
        <v>3</v>
      </c>
      <c r="E51" s="119">
        <v>2</v>
      </c>
      <c r="F51" s="119">
        <v>2</v>
      </c>
      <c r="G51" s="119">
        <v>1</v>
      </c>
      <c r="H51" s="119">
        <v>2</v>
      </c>
      <c r="I51" s="119">
        <v>1</v>
      </c>
      <c r="J51" s="119">
        <v>2</v>
      </c>
      <c r="K51" s="120">
        <v>1</v>
      </c>
    </row>
    <row r="52" spans="1:11" ht="17.25" thickBot="1">
      <c r="A52" s="122">
        <v>50</v>
      </c>
      <c r="B52" s="123">
        <v>2</v>
      </c>
      <c r="C52" s="123">
        <v>1</v>
      </c>
      <c r="D52" s="123">
        <v>1</v>
      </c>
      <c r="E52" s="123">
        <v>3</v>
      </c>
      <c r="F52" s="123">
        <v>2</v>
      </c>
      <c r="G52" s="123">
        <v>1</v>
      </c>
      <c r="H52" s="123">
        <v>3</v>
      </c>
      <c r="I52" s="123">
        <v>2</v>
      </c>
      <c r="J52" s="123">
        <v>2</v>
      </c>
      <c r="K52" s="124">
        <v>3</v>
      </c>
    </row>
    <row r="53" spans="1:11" ht="17.25" thickTop="1">
      <c r="A53" s="125"/>
      <c r="B53" s="125"/>
      <c r="C53" s="125"/>
      <c r="D53" s="125"/>
      <c r="E53" s="125"/>
      <c r="F53" s="125"/>
      <c r="G53" s="125"/>
      <c r="H53" s="125"/>
      <c r="I53" s="125"/>
      <c r="J53" s="125"/>
      <c r="K53" s="125"/>
    </row>
    <row r="54" spans="1:11">
      <c r="A54" s="126" t="s">
        <v>428</v>
      </c>
      <c r="B54" s="127" t="s">
        <v>429</v>
      </c>
      <c r="C54" s="127" t="s">
        <v>430</v>
      </c>
      <c r="D54" s="127" t="s">
        <v>431</v>
      </c>
      <c r="E54" s="127" t="s">
        <v>432</v>
      </c>
      <c r="F54" s="127" t="s">
        <v>433</v>
      </c>
      <c r="G54" s="127" t="s">
        <v>434</v>
      </c>
      <c r="H54" s="127" t="s">
        <v>435</v>
      </c>
      <c r="I54" s="127" t="s">
        <v>436</v>
      </c>
      <c r="J54" s="127" t="s">
        <v>437</v>
      </c>
      <c r="K54" s="128" t="s">
        <v>438</v>
      </c>
    </row>
    <row r="55" spans="1:11">
      <c r="A55" s="129">
        <v>1</v>
      </c>
      <c r="B55" s="130"/>
      <c r="C55" s="130"/>
      <c r="D55" s="130"/>
      <c r="E55" s="130"/>
      <c r="F55" s="130"/>
      <c r="G55" s="130"/>
      <c r="H55" s="130"/>
      <c r="I55" s="130"/>
      <c r="J55" s="130"/>
      <c r="K55" s="130"/>
    </row>
    <row r="56" spans="1:11">
      <c r="A56" s="129">
        <v>2</v>
      </c>
      <c r="B56" s="130"/>
      <c r="C56" s="130"/>
      <c r="D56" s="130"/>
      <c r="E56" s="130"/>
      <c r="F56" s="130"/>
      <c r="G56" s="130"/>
      <c r="H56" s="130"/>
      <c r="I56" s="130"/>
      <c r="J56" s="130"/>
      <c r="K56" s="130"/>
    </row>
    <row r="57" spans="1:11">
      <c r="A57" s="131">
        <v>3</v>
      </c>
      <c r="B57" s="130"/>
      <c r="C57" s="130"/>
      <c r="D57" s="130"/>
      <c r="E57" s="130"/>
      <c r="F57" s="130"/>
      <c r="G57" s="130"/>
      <c r="H57" s="130"/>
      <c r="I57" s="130"/>
      <c r="J57" s="130"/>
      <c r="K57" s="130"/>
    </row>
    <row r="59" spans="1:11">
      <c r="A59" s="132" t="s">
        <v>439</v>
      </c>
    </row>
    <row r="60" spans="1:11">
      <c r="A60" s="133" t="s">
        <v>440</v>
      </c>
    </row>
    <row r="61" spans="1:11">
      <c r="A61" s="134" t="s">
        <v>395</v>
      </c>
      <c r="D61" s="135"/>
    </row>
    <row r="62" spans="1:11">
      <c r="A62" s="136" t="s">
        <v>396</v>
      </c>
      <c r="D62" s="135"/>
    </row>
    <row r="63" spans="1:11">
      <c r="A63" s="137" t="s">
        <v>397</v>
      </c>
      <c r="D63" s="135"/>
    </row>
    <row r="64" spans="1:11">
      <c r="A64" s="138" t="s">
        <v>398</v>
      </c>
      <c r="D64" s="135"/>
    </row>
    <row r="65" spans="1:4">
      <c r="D65" s="135"/>
    </row>
    <row r="66" spans="1:4">
      <c r="A66" s="139" t="s">
        <v>399</v>
      </c>
      <c r="D66" s="135"/>
    </row>
    <row r="67" spans="1:4">
      <c r="A67" s="139" t="s">
        <v>400</v>
      </c>
      <c r="D67" s="135"/>
    </row>
    <row r="68" spans="1:4">
      <c r="A68" s="139"/>
      <c r="D68" s="135"/>
    </row>
    <row r="69" spans="1:4">
      <c r="A69" s="140" t="s">
        <v>441</v>
      </c>
    </row>
    <row r="70" spans="1:4">
      <c r="A70" s="141" t="s">
        <v>442</v>
      </c>
    </row>
    <row r="71" spans="1:4">
      <c r="A71" s="141" t="s">
        <v>443</v>
      </c>
    </row>
    <row r="72" spans="1:4">
      <c r="A72" s="141" t="s">
        <v>389</v>
      </c>
    </row>
  </sheetData>
  <mergeCells count="1">
    <mergeCell ref="A1:K1"/>
  </mergeCells>
  <phoneticPr fontId="4" type="noConversion"/>
  <pageMargins left="0.75" right="0.75" top="1" bottom="1" header="0.5" footer="0.5"/>
  <pageSetup paperSize="9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workbookViewId="0">
      <selection activeCell="H2" sqref="H2"/>
    </sheetView>
  </sheetViews>
  <sheetFormatPr defaultRowHeight="16.5"/>
  <cols>
    <col min="1" max="2" width="9" style="158"/>
    <col min="3" max="3" width="10.5" style="158" bestFit="1" customWidth="1"/>
    <col min="4" max="4" width="2.75" style="158" customWidth="1"/>
    <col min="5" max="5" width="15.375" style="158" bestFit="1" customWidth="1"/>
    <col min="6" max="16384" width="9" style="158"/>
  </cols>
  <sheetData>
    <row r="1" spans="1:9">
      <c r="A1" s="157" t="s">
        <v>452</v>
      </c>
      <c r="B1" s="157" t="s">
        <v>453</v>
      </c>
      <c r="C1" s="157" t="s">
        <v>454</v>
      </c>
    </row>
    <row r="2" spans="1:9">
      <c r="A2" s="159">
        <v>929001</v>
      </c>
      <c r="B2" s="159" t="s">
        <v>455</v>
      </c>
      <c r="C2" s="159">
        <v>84</v>
      </c>
      <c r="E2" s="158" t="s">
        <v>456</v>
      </c>
      <c r="F2" s="158" t="s">
        <v>457</v>
      </c>
    </row>
    <row r="3" spans="1:9">
      <c r="A3" s="159">
        <v>929002</v>
      </c>
      <c r="B3" s="159" t="s">
        <v>458</v>
      </c>
      <c r="C3" s="159">
        <v>56</v>
      </c>
      <c r="E3" s="160">
        <v>69</v>
      </c>
      <c r="F3" s="160"/>
      <c r="I3" s="140" t="s">
        <v>459</v>
      </c>
    </row>
    <row r="4" spans="1:9">
      <c r="A4" s="159">
        <v>929003</v>
      </c>
      <c r="B4" s="159" t="s">
        <v>460</v>
      </c>
      <c r="C4" s="159">
        <v>88</v>
      </c>
      <c r="E4" s="160">
        <v>79</v>
      </c>
      <c r="F4" s="160"/>
      <c r="I4" s="141" t="s">
        <v>461</v>
      </c>
    </row>
    <row r="5" spans="1:9">
      <c r="A5" s="159">
        <v>929004</v>
      </c>
      <c r="B5" s="159" t="s">
        <v>462</v>
      </c>
      <c r="C5" s="159">
        <v>88</v>
      </c>
      <c r="E5" s="160">
        <v>89</v>
      </c>
      <c r="F5" s="160"/>
      <c r="I5" s="141" t="s">
        <v>463</v>
      </c>
    </row>
    <row r="6" spans="1:9">
      <c r="A6" s="159">
        <v>929005</v>
      </c>
      <c r="B6" s="159" t="s">
        <v>464</v>
      </c>
      <c r="C6" s="159">
        <v>88</v>
      </c>
      <c r="E6" s="160">
        <v>100</v>
      </c>
      <c r="F6" s="160"/>
      <c r="I6" s="141" t="s">
        <v>465</v>
      </c>
    </row>
    <row r="7" spans="1:9">
      <c r="A7" s="159">
        <v>929006</v>
      </c>
      <c r="B7" s="159" t="s">
        <v>466</v>
      </c>
      <c r="C7" s="159">
        <v>92</v>
      </c>
      <c r="F7" s="160"/>
    </row>
    <row r="8" spans="1:9">
      <c r="A8" s="159">
        <v>929007</v>
      </c>
      <c r="B8" s="159" t="s">
        <v>467</v>
      </c>
      <c r="C8" s="159">
        <v>78</v>
      </c>
    </row>
    <row r="9" spans="1:9">
      <c r="A9" s="159">
        <v>929008</v>
      </c>
      <c r="B9" s="159" t="s">
        <v>468</v>
      </c>
      <c r="C9" s="159">
        <v>70</v>
      </c>
    </row>
    <row r="10" spans="1:9">
      <c r="A10" s="159">
        <v>929009</v>
      </c>
      <c r="B10" s="159" t="s">
        <v>469</v>
      </c>
      <c r="C10" s="159">
        <v>84</v>
      </c>
      <c r="E10" s="159"/>
    </row>
    <row r="11" spans="1:9">
      <c r="A11" s="159">
        <v>929010</v>
      </c>
      <c r="B11" s="159" t="s">
        <v>470</v>
      </c>
      <c r="C11" s="159">
        <v>88</v>
      </c>
      <c r="E11" s="159"/>
    </row>
    <row r="12" spans="1:9">
      <c r="A12" s="159">
        <v>929011</v>
      </c>
      <c r="B12" s="159" t="s">
        <v>471</v>
      </c>
      <c r="C12" s="159">
        <v>66</v>
      </c>
      <c r="E12" s="159"/>
    </row>
    <row r="13" spans="1:9">
      <c r="A13" s="159">
        <v>929012</v>
      </c>
      <c r="B13" s="159" t="s">
        <v>472</v>
      </c>
      <c r="C13" s="159">
        <v>96</v>
      </c>
      <c r="E13" s="159"/>
    </row>
    <row r="14" spans="1:9">
      <c r="A14" s="159"/>
      <c r="B14" s="159"/>
      <c r="C14" s="159"/>
      <c r="E14" s="159"/>
    </row>
    <row r="15" spans="1:9" s="117" customFormat="1">
      <c r="A15" s="132" t="s">
        <v>473</v>
      </c>
    </row>
    <row r="16" spans="1:9" s="117" customFormat="1">
      <c r="A16" s="133" t="s">
        <v>474</v>
      </c>
    </row>
    <row r="17" spans="1:4" s="117" customFormat="1">
      <c r="A17" s="134" t="s">
        <v>395</v>
      </c>
      <c r="D17" s="135"/>
    </row>
    <row r="18" spans="1:4" s="117" customFormat="1">
      <c r="A18" s="136" t="s">
        <v>396</v>
      </c>
      <c r="D18" s="135"/>
    </row>
    <row r="19" spans="1:4" s="117" customFormat="1">
      <c r="A19" s="137" t="s">
        <v>397</v>
      </c>
      <c r="D19" s="135"/>
    </row>
    <row r="20" spans="1:4" s="117" customFormat="1">
      <c r="A20" s="138" t="s">
        <v>475</v>
      </c>
      <c r="D20" s="135"/>
    </row>
    <row r="21" spans="1:4" s="117" customFormat="1">
      <c r="D21" s="135"/>
    </row>
    <row r="22" spans="1:4" s="117" customFormat="1">
      <c r="A22" s="139" t="s">
        <v>476</v>
      </c>
      <c r="D22" s="135"/>
    </row>
    <row r="23" spans="1:4" s="117" customFormat="1">
      <c r="A23" s="139" t="s">
        <v>477</v>
      </c>
      <c r="D23" s="135"/>
    </row>
    <row r="24" spans="1:4" s="117" customFormat="1">
      <c r="A24" s="139"/>
      <c r="D24" s="135"/>
    </row>
    <row r="25" spans="1:4" s="117" customFormat="1"/>
    <row r="26" spans="1:4" s="117" customFormat="1"/>
    <row r="27" spans="1:4" s="117" customFormat="1"/>
    <row r="28" spans="1:4" s="117" customFormat="1"/>
  </sheetData>
  <phoneticPr fontId="4" type="noConversion"/>
  <pageMargins left="0.75" right="0.75" top="1" bottom="1" header="0.5" footer="0.5"/>
  <pageSetup paperSize="9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tabSelected="1" workbookViewId="0">
      <selection activeCell="H16" sqref="H16"/>
    </sheetView>
  </sheetViews>
  <sheetFormatPr defaultRowHeight="16.5"/>
  <cols>
    <col min="1" max="1" width="9" style="84"/>
    <col min="2" max="2" width="10" style="84" customWidth="1"/>
    <col min="3" max="3" width="9" style="84"/>
    <col min="4" max="4" width="12" style="84" customWidth="1"/>
    <col min="5" max="5" width="53.5" style="83" customWidth="1"/>
    <col min="6" max="6" width="5.875" style="84" customWidth="1"/>
    <col min="7" max="7" width="5.125" style="84" customWidth="1"/>
    <col min="8" max="8" width="5.75" style="84" customWidth="1"/>
    <col min="9" max="16384" width="9" style="84"/>
  </cols>
  <sheetData>
    <row r="1" spans="1:8">
      <c r="A1" s="79" t="s">
        <v>349</v>
      </c>
      <c r="B1" s="80" t="s">
        <v>350</v>
      </c>
      <c r="C1" s="81" t="s">
        <v>351</v>
      </c>
      <c r="D1" s="82" t="s">
        <v>352</v>
      </c>
      <c r="E1" s="83" t="s">
        <v>353</v>
      </c>
      <c r="F1" s="84" t="s">
        <v>354</v>
      </c>
      <c r="G1" s="84" t="s">
        <v>354</v>
      </c>
      <c r="H1" s="84" t="s">
        <v>355</v>
      </c>
    </row>
    <row r="2" spans="1:8" ht="17.25" thickBot="1">
      <c r="A2" s="79" t="s">
        <v>356</v>
      </c>
      <c r="B2" s="84">
        <v>78</v>
      </c>
      <c r="C2" s="85">
        <v>70</v>
      </c>
      <c r="D2" s="84" t="str">
        <f>IF(B2&gt;=90,"優等",IF(B2&lt;60,"不及格"," "))</f>
        <v xml:space="preserve"> </v>
      </c>
      <c r="E2" s="83" t="s">
        <v>357</v>
      </c>
      <c r="F2" s="84">
        <v>90</v>
      </c>
      <c r="G2" s="84">
        <v>100</v>
      </c>
      <c r="H2" s="84">
        <f>COUNTIF($B$2:$B$10,"&lt;100")-COUNTIF($B$2:$B$10, "&lt;=89")</f>
        <v>2</v>
      </c>
    </row>
    <row r="3" spans="1:8" ht="17.25" thickBot="1">
      <c r="A3" s="79" t="s">
        <v>358</v>
      </c>
      <c r="B3" s="84">
        <v>85</v>
      </c>
      <c r="C3" s="85">
        <v>79</v>
      </c>
      <c r="D3" s="84" t="str">
        <f>IF(B3&gt;=90,"優等",IF(B3&lt;60,"不及格"," "))</f>
        <v xml:space="preserve"> </v>
      </c>
      <c r="E3" s="83" t="s">
        <v>359</v>
      </c>
      <c r="F3" s="84">
        <v>80</v>
      </c>
      <c r="G3" s="84">
        <v>89</v>
      </c>
      <c r="H3" s="84">
        <f>COUNTIF($B$2:$B$10,"&lt;90")-COUNTIF($B$2:$B$10, "&lt;=79")</f>
        <v>3</v>
      </c>
    </row>
    <row r="4" spans="1:8" ht="17.25" thickBot="1">
      <c r="A4" s="79" t="s">
        <v>360</v>
      </c>
      <c r="B4" s="84">
        <v>45</v>
      </c>
      <c r="C4" s="85">
        <v>89</v>
      </c>
      <c r="D4" s="84" t="str">
        <f>IF(B4&gt;=90,"優等",IF(B4&lt;60,"不及格"," "))</f>
        <v>不及格</v>
      </c>
      <c r="E4" s="83" t="s">
        <v>361</v>
      </c>
      <c r="F4" s="84">
        <v>70</v>
      </c>
      <c r="G4" s="84">
        <v>79</v>
      </c>
      <c r="H4" s="84">
        <f>COUNTIF($B$2:$B$10,"&lt;80")-COUNTIF($B$2:$B$10, "&lt;=69")</f>
        <v>2</v>
      </c>
    </row>
    <row r="5" spans="1:8">
      <c r="A5" s="79" t="s">
        <v>362</v>
      </c>
      <c r="B5" s="84">
        <v>82</v>
      </c>
      <c r="E5" s="83" t="s">
        <v>363</v>
      </c>
      <c r="F5" s="84">
        <v>60</v>
      </c>
      <c r="G5" s="84">
        <v>69</v>
      </c>
      <c r="H5" s="84">
        <f>COUNTIF($B$2:$B$10,"&lt;70")-COUNTIF($B$2:$B$10, "&lt;=59")</f>
        <v>0</v>
      </c>
    </row>
    <row r="6" spans="1:8">
      <c r="A6" s="79" t="s">
        <v>364</v>
      </c>
      <c r="B6" s="84">
        <v>79</v>
      </c>
      <c r="D6" s="84" t="str">
        <f>IF(B6&gt;=90,"優等",IF(B6&lt;60,"不及格"," "))</f>
        <v xml:space="preserve"> </v>
      </c>
      <c r="E6" s="83" t="s">
        <v>365</v>
      </c>
      <c r="F6" s="84">
        <v>50</v>
      </c>
      <c r="G6" s="84">
        <v>59</v>
      </c>
      <c r="H6" s="84">
        <f>COUNTIF($B$2:$B$10,"&lt;60")-COUNTIF($B$2:$B$10, "&lt;=49")</f>
        <v>0</v>
      </c>
    </row>
    <row r="7" spans="1:8">
      <c r="A7" s="79" t="s">
        <v>366</v>
      </c>
      <c r="B7" s="84">
        <v>91</v>
      </c>
      <c r="D7" s="84" t="str">
        <f>IF(B7&gt;=90,"優等",IF(B7&lt;60,"不及格"," "))</f>
        <v>優等</v>
      </c>
      <c r="E7" s="83" t="s">
        <v>367</v>
      </c>
      <c r="F7" s="84">
        <v>40</v>
      </c>
      <c r="G7" s="84">
        <v>49</v>
      </c>
      <c r="H7" s="84">
        <f>COUNTIF($B$2:$B$10,"&lt;50")-COUNTIF($B$2:$B$10, "&lt;=39")</f>
        <v>2</v>
      </c>
    </row>
    <row r="8" spans="1:8">
      <c r="A8" s="79" t="s">
        <v>368</v>
      </c>
      <c r="B8" s="84">
        <v>48</v>
      </c>
      <c r="D8" s="84" t="str">
        <f>IF(B8&gt;=90,"優等",IF(B8&lt;60,"不及格"," "))</f>
        <v>不及格</v>
      </c>
      <c r="E8" s="83" t="s">
        <v>369</v>
      </c>
      <c r="F8" s="84">
        <v>30</v>
      </c>
      <c r="G8" s="84">
        <v>39</v>
      </c>
      <c r="H8" s="84">
        <f>COUNTIF($B$2:$B$10,"&lt;20")-COUNTIF($B$2:$B$10, "&lt;=29")</f>
        <v>0</v>
      </c>
    </row>
    <row r="9" spans="1:8">
      <c r="A9" s="79" t="s">
        <v>370</v>
      </c>
      <c r="B9" s="84">
        <v>92</v>
      </c>
      <c r="D9" s="84" t="str">
        <f>IF(B9&gt;=90,"優等",IF(B9&lt;60,"不及格"," "))</f>
        <v>優等</v>
      </c>
      <c r="E9" s="83" t="s">
        <v>371</v>
      </c>
      <c r="F9" s="84">
        <v>20</v>
      </c>
      <c r="G9" s="84">
        <v>29</v>
      </c>
      <c r="H9" s="84">
        <f>COUNTIF($B$2:$B$10,"&lt;20")-COUNTIF($B$2:$B$10, "&lt;=19")</f>
        <v>0</v>
      </c>
    </row>
    <row r="10" spans="1:8">
      <c r="A10" s="79" t="s">
        <v>372</v>
      </c>
      <c r="B10" s="84">
        <v>86</v>
      </c>
      <c r="D10" s="84" t="str">
        <f>IF(B10&gt;=90,"優等",IF(B10&lt;60,"不及格"," "))</f>
        <v xml:space="preserve"> </v>
      </c>
      <c r="E10" s="83" t="s">
        <v>373</v>
      </c>
      <c r="F10" s="84">
        <v>10</v>
      </c>
      <c r="G10" s="84">
        <v>19</v>
      </c>
      <c r="H10" s="84">
        <f>COUNTIF($B$2:$B$10,"&lt;10")-COUNTIF($B$2:$B$10, "&lt;=0")</f>
        <v>0</v>
      </c>
    </row>
    <row r="11" spans="1:8">
      <c r="H11" s="84">
        <f>SUM(H2:H10)</f>
        <v>9</v>
      </c>
    </row>
    <row r="13" spans="1:8">
      <c r="A13" s="86" t="s">
        <v>374</v>
      </c>
    </row>
    <row r="14" spans="1:8">
      <c r="A14" s="84" t="s">
        <v>375</v>
      </c>
    </row>
    <row r="18" spans="1:6">
      <c r="C18" s="87" t="s">
        <v>351</v>
      </c>
      <c r="D18" s="88" t="s">
        <v>376</v>
      </c>
      <c r="E18" s="89" t="s">
        <v>377</v>
      </c>
      <c r="F18" s="89" t="s">
        <v>378</v>
      </c>
    </row>
    <row r="19" spans="1:6" ht="17.25" thickBot="1">
      <c r="C19" s="85">
        <v>70</v>
      </c>
      <c r="D19" s="90">
        <f t="array" ref="D19:D22">FREQUENCY(B2:B10,C2:C4)</f>
        <v>2</v>
      </c>
      <c r="E19" s="91" t="s">
        <v>379</v>
      </c>
      <c r="F19" s="92" t="s">
        <v>380</v>
      </c>
    </row>
    <row r="20" spans="1:6" ht="17.25" thickBot="1">
      <c r="C20" s="85">
        <v>79</v>
      </c>
      <c r="D20" s="90">
        <v>2</v>
      </c>
      <c r="E20" s="93" t="s">
        <v>381</v>
      </c>
      <c r="F20" s="92" t="s">
        <v>382</v>
      </c>
    </row>
    <row r="21" spans="1:6" ht="17.25" thickBot="1">
      <c r="C21" s="85">
        <v>89</v>
      </c>
      <c r="D21" s="90">
        <v>3</v>
      </c>
      <c r="E21" s="93" t="s">
        <v>383</v>
      </c>
      <c r="F21" s="92" t="s">
        <v>384</v>
      </c>
    </row>
    <row r="22" spans="1:6" ht="17.25" thickBot="1">
      <c r="D22" s="90">
        <v>2</v>
      </c>
      <c r="E22" s="93" t="s">
        <v>385</v>
      </c>
      <c r="F22" s="92" t="s">
        <v>386</v>
      </c>
    </row>
    <row r="24" spans="1:6">
      <c r="A24" s="94" t="s">
        <v>379</v>
      </c>
    </row>
    <row r="25" spans="1:6">
      <c r="A25" s="95" t="s">
        <v>387</v>
      </c>
    </row>
    <row r="26" spans="1:6">
      <c r="A26" s="95" t="s">
        <v>388</v>
      </c>
    </row>
    <row r="27" spans="1:6">
      <c r="A27" s="96" t="s">
        <v>389</v>
      </c>
    </row>
    <row r="30" spans="1:6" s="98" customFormat="1">
      <c r="A30" s="97" t="s">
        <v>390</v>
      </c>
      <c r="D30" s="96"/>
    </row>
    <row r="31" spans="1:6" s="98" customFormat="1">
      <c r="A31" s="97" t="s">
        <v>391</v>
      </c>
      <c r="D31" s="96"/>
    </row>
    <row r="32" spans="1:6" s="98" customFormat="1">
      <c r="A32" s="97" t="s">
        <v>392</v>
      </c>
      <c r="D32" s="96"/>
    </row>
    <row r="33" spans="1:4" s="98" customFormat="1" ht="15.75">
      <c r="A33" s="96" t="s">
        <v>393</v>
      </c>
      <c r="D33" s="96"/>
    </row>
    <row r="34" spans="1:4" s="98" customFormat="1" ht="15.75">
      <c r="A34" s="90" t="s">
        <v>394</v>
      </c>
      <c r="D34" s="96"/>
    </row>
    <row r="35" spans="1:4" s="98" customFormat="1" ht="15.75">
      <c r="D35" s="96"/>
    </row>
    <row r="36" spans="1:4" s="98" customFormat="1" ht="15.75">
      <c r="A36" s="99" t="s">
        <v>395</v>
      </c>
      <c r="D36" s="96"/>
    </row>
    <row r="37" spans="1:4" s="98" customFormat="1" ht="15.75">
      <c r="A37" s="90" t="s">
        <v>396</v>
      </c>
      <c r="D37" s="96"/>
    </row>
    <row r="38" spans="1:4" s="98" customFormat="1">
      <c r="A38" s="100" t="s">
        <v>397</v>
      </c>
      <c r="D38" s="96"/>
    </row>
    <row r="39" spans="1:4" s="98" customFormat="1">
      <c r="A39" s="101" t="s">
        <v>398</v>
      </c>
      <c r="D39" s="96"/>
    </row>
    <row r="40" spans="1:4" s="98" customFormat="1" ht="15.75">
      <c r="D40" s="96"/>
    </row>
    <row r="41" spans="1:4" s="98" customFormat="1">
      <c r="A41" s="97" t="s">
        <v>399</v>
      </c>
      <c r="D41" s="96"/>
    </row>
    <row r="42" spans="1:4" s="98" customFormat="1">
      <c r="A42" s="97" t="s">
        <v>400</v>
      </c>
      <c r="D42" s="96"/>
    </row>
    <row r="43" spans="1:4" s="98" customFormat="1" ht="15.75">
      <c r="D43" s="96"/>
    </row>
    <row r="44" spans="1:4" s="98" customFormat="1">
      <c r="A44" s="100" t="s">
        <v>401</v>
      </c>
      <c r="D44" s="96"/>
    </row>
    <row r="45" spans="1:4" s="98" customFormat="1">
      <c r="A45" s="102" t="s">
        <v>402</v>
      </c>
      <c r="D45" s="96"/>
    </row>
    <row r="46" spans="1:4" s="98" customFormat="1">
      <c r="A46" s="102" t="s">
        <v>403</v>
      </c>
      <c r="D46" s="96"/>
    </row>
    <row r="47" spans="1:4" s="98" customFormat="1">
      <c r="A47" s="102" t="s">
        <v>404</v>
      </c>
      <c r="D47" s="96"/>
    </row>
    <row r="48" spans="1:4" s="98" customFormat="1">
      <c r="A48" s="90" t="s">
        <v>405</v>
      </c>
      <c r="D48" s="96"/>
    </row>
    <row r="49" spans="1:4" s="98" customFormat="1" ht="15.75">
      <c r="D49" s="96"/>
    </row>
    <row r="50" spans="1:4" s="98" customFormat="1">
      <c r="A50" s="100" t="s">
        <v>406</v>
      </c>
      <c r="D50" s="96"/>
    </row>
    <row r="51" spans="1:4" s="98" customFormat="1">
      <c r="A51" s="97" t="s">
        <v>407</v>
      </c>
      <c r="D51" s="96"/>
    </row>
    <row r="52" spans="1:4" s="98" customFormat="1">
      <c r="A52" s="97" t="s">
        <v>408</v>
      </c>
      <c r="D52" s="96"/>
    </row>
    <row r="53" spans="1:4" s="98" customFormat="1" ht="15.75">
      <c r="D53" s="96"/>
    </row>
    <row r="54" spans="1:4" s="98" customFormat="1">
      <c r="A54" s="103" t="s">
        <v>409</v>
      </c>
      <c r="D54" s="96"/>
    </row>
    <row r="55" spans="1:4" s="98" customFormat="1">
      <c r="A55" s="104" t="s">
        <v>410</v>
      </c>
      <c r="D55" s="96"/>
    </row>
    <row r="56" spans="1:4" s="98" customFormat="1">
      <c r="A56" s="104" t="s">
        <v>411</v>
      </c>
      <c r="D56" s="96"/>
    </row>
    <row r="57" spans="1:4" s="98" customFormat="1" ht="15.75">
      <c r="A57" s="99"/>
      <c r="D57" s="96"/>
    </row>
    <row r="58" spans="1:4" s="98" customFormat="1" ht="15.75">
      <c r="A58" s="105" t="s">
        <v>412</v>
      </c>
      <c r="D58" s="96"/>
    </row>
    <row r="59" spans="1:4" s="98" customFormat="1" ht="15.75">
      <c r="A59" s="105"/>
      <c r="D59" s="96"/>
    </row>
    <row r="60" spans="1:4" s="98" customFormat="1" ht="15.75">
      <c r="A60" s="105"/>
      <c r="D60" s="96"/>
    </row>
    <row r="61" spans="1:4" s="98" customFormat="1" ht="15.75">
      <c r="A61" s="105"/>
      <c r="D61" s="96"/>
    </row>
    <row r="62" spans="1:4" s="98" customFormat="1">
      <c r="A62" s="104" t="s">
        <v>413</v>
      </c>
      <c r="D62" s="96"/>
    </row>
    <row r="63" spans="1:4" s="98" customFormat="1">
      <c r="A63" s="104" t="s">
        <v>414</v>
      </c>
      <c r="D63" s="96"/>
    </row>
    <row r="64" spans="1:4" s="98" customFormat="1">
      <c r="A64" s="104" t="s">
        <v>415</v>
      </c>
      <c r="D64" s="96"/>
    </row>
    <row r="65" spans="4:4" s="98" customFormat="1" ht="15.75">
      <c r="D65" s="96"/>
    </row>
    <row r="66" spans="4:4" s="98" customFormat="1" ht="15.75">
      <c r="D66" s="96"/>
    </row>
    <row r="67" spans="4:4" s="98" customFormat="1" ht="15.75">
      <c r="D67" s="96"/>
    </row>
    <row r="68" spans="4:4" s="98" customFormat="1" ht="15.75">
      <c r="D68" s="96"/>
    </row>
  </sheetData>
  <phoneticPr fontId="4" type="noConversion"/>
  <conditionalFormatting sqref="D2:D10">
    <cfRule type="expression" dxfId="4" priority="1" stopIfTrue="1">
      <formula>B2&lt;60</formula>
    </cfRule>
    <cfRule type="expression" dxfId="3" priority="2" stopIfTrue="1">
      <formula>B2&gt;=90</formula>
    </cfRule>
  </conditionalFormatting>
  <conditionalFormatting sqref="B2:B10 C5:C10">
    <cfRule type="cellIs" dxfId="2" priority="3" stopIfTrue="1" operator="lessThan">
      <formula>60</formula>
    </cfRule>
    <cfRule type="cellIs" dxfId="1" priority="4" stopIfTrue="1" operator="between">
      <formula>60</formula>
      <formula>89.99</formula>
    </cfRule>
    <cfRule type="cellIs" dxfId="0" priority="5" stopIfTrue="1" operator="greaterThanOrEqual">
      <formula>90</formula>
    </cfRule>
  </conditionalFormatting>
  <hyperlinks>
    <hyperlink ref="A54" r:id="rId1" display="javascript:ToggleDiv('divExpCollAsst_1')"/>
  </hyperlinks>
  <printOptions headings="1"/>
  <pageMargins left="0.75" right="0.75" top="1" bottom="1" header="0.5" footer="0.5"/>
  <pageSetup paperSize="9" orientation="landscape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workbookViewId="0">
      <selection activeCell="E2" sqref="E2"/>
    </sheetView>
  </sheetViews>
  <sheetFormatPr defaultRowHeight="16.5"/>
  <cols>
    <col min="1" max="4" width="9" style="1"/>
    <col min="5" max="5" width="14.125" style="1" customWidth="1"/>
    <col min="12" max="12" width="10.875" bestFit="1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20" t="s">
        <v>4</v>
      </c>
      <c r="H1" s="1" t="s">
        <v>0</v>
      </c>
      <c r="I1" s="1" t="s">
        <v>1</v>
      </c>
      <c r="J1" s="1" t="s">
        <v>2</v>
      </c>
      <c r="K1" s="1" t="s">
        <v>3</v>
      </c>
      <c r="L1" s="20" t="s">
        <v>4</v>
      </c>
    </row>
    <row r="2" spans="1:12">
      <c r="A2" s="1">
        <v>10</v>
      </c>
      <c r="B2" s="1">
        <v>80</v>
      </c>
      <c r="C2" s="1">
        <v>90</v>
      </c>
      <c r="D2" s="1">
        <v>100</v>
      </c>
      <c r="E2" s="1">
        <f>PRODUCT(A2:D2)</f>
        <v>7200000</v>
      </c>
      <c r="H2" s="1">
        <v>10</v>
      </c>
      <c r="I2" s="1">
        <v>80</v>
      </c>
      <c r="J2" s="1">
        <v>90</v>
      </c>
      <c r="K2" s="1">
        <v>100</v>
      </c>
      <c r="L2" s="1">
        <f>H2*I2*J2*K2</f>
        <v>7200000</v>
      </c>
    </row>
    <row r="3" spans="1:12">
      <c r="B3" s="1">
        <v>70</v>
      </c>
      <c r="C3" s="1">
        <v>100</v>
      </c>
      <c r="D3" s="1">
        <v>90</v>
      </c>
      <c r="E3" s="1">
        <f t="shared" ref="E3:E14" si="0">PRODUCT(A3:D3)</f>
        <v>630000</v>
      </c>
      <c r="H3" s="1"/>
      <c r="I3" s="1">
        <v>70</v>
      </c>
      <c r="J3" s="1">
        <v>100</v>
      </c>
      <c r="K3" s="1">
        <v>90</v>
      </c>
      <c r="L3" s="1">
        <f t="shared" ref="L3:L14" si="1">H3*I3*J3*K3</f>
        <v>0</v>
      </c>
    </row>
    <row r="4" spans="1:12">
      <c r="A4" s="1">
        <v>30</v>
      </c>
      <c r="C4" s="1">
        <v>80</v>
      </c>
      <c r="D4" s="1">
        <v>80</v>
      </c>
      <c r="E4" s="1">
        <f t="shared" si="0"/>
        <v>192000</v>
      </c>
      <c r="H4" s="1">
        <v>30</v>
      </c>
      <c r="I4" s="1"/>
      <c r="J4" s="1">
        <v>80</v>
      </c>
      <c r="K4" s="1">
        <v>80</v>
      </c>
      <c r="L4" s="1">
        <f t="shared" si="1"/>
        <v>0</v>
      </c>
    </row>
    <row r="5" spans="1:12">
      <c r="B5" s="1">
        <v>50</v>
      </c>
      <c r="D5" s="1">
        <v>70</v>
      </c>
      <c r="E5" s="1">
        <f t="shared" si="0"/>
        <v>3500</v>
      </c>
      <c r="H5" s="1"/>
      <c r="I5" s="1">
        <v>50</v>
      </c>
      <c r="J5" s="1"/>
      <c r="K5" s="1">
        <v>70</v>
      </c>
      <c r="L5" s="1">
        <f t="shared" si="1"/>
        <v>0</v>
      </c>
    </row>
    <row r="6" spans="1:12">
      <c r="A6" s="1">
        <v>50</v>
      </c>
      <c r="B6" s="1">
        <v>60</v>
      </c>
      <c r="C6" s="1">
        <v>60</v>
      </c>
      <c r="D6" s="1">
        <v>50</v>
      </c>
      <c r="E6" s="1">
        <f t="shared" si="0"/>
        <v>9000000</v>
      </c>
      <c r="H6" s="1">
        <v>50</v>
      </c>
      <c r="I6" s="1">
        <v>60</v>
      </c>
      <c r="J6" s="1">
        <v>60</v>
      </c>
      <c r="K6" s="1">
        <v>50</v>
      </c>
      <c r="L6" s="1">
        <f t="shared" si="1"/>
        <v>9000000</v>
      </c>
    </row>
    <row r="7" spans="1:12">
      <c r="C7" s="1">
        <v>50</v>
      </c>
      <c r="D7" s="1">
        <v>40</v>
      </c>
      <c r="E7" s="1">
        <f t="shared" si="0"/>
        <v>2000</v>
      </c>
      <c r="H7" s="1"/>
      <c r="I7" s="1"/>
      <c r="J7" s="1">
        <v>50</v>
      </c>
      <c r="K7" s="1">
        <v>40</v>
      </c>
      <c r="L7" s="1">
        <f t="shared" si="1"/>
        <v>0</v>
      </c>
    </row>
    <row r="8" spans="1:12">
      <c r="A8" s="1">
        <v>70</v>
      </c>
      <c r="C8" s="1">
        <v>60</v>
      </c>
      <c r="D8" s="1">
        <v>30</v>
      </c>
      <c r="E8" s="1">
        <f t="shared" si="0"/>
        <v>126000</v>
      </c>
      <c r="H8" s="1">
        <v>70</v>
      </c>
      <c r="I8" s="1"/>
      <c r="J8" s="1">
        <v>60</v>
      </c>
      <c r="K8" s="1">
        <v>30</v>
      </c>
      <c r="L8" s="1">
        <f t="shared" si="1"/>
        <v>0</v>
      </c>
    </row>
    <row r="9" spans="1:12">
      <c r="B9" s="1">
        <v>50</v>
      </c>
      <c r="C9" s="1">
        <v>20</v>
      </c>
      <c r="D9" s="1">
        <v>20</v>
      </c>
      <c r="E9" s="1">
        <f t="shared" si="0"/>
        <v>20000</v>
      </c>
      <c r="H9" s="1"/>
      <c r="I9" s="1">
        <v>50</v>
      </c>
      <c r="J9" s="1">
        <v>20</v>
      </c>
      <c r="K9" s="1">
        <v>20</v>
      </c>
      <c r="L9" s="1">
        <f t="shared" si="1"/>
        <v>0</v>
      </c>
    </row>
    <row r="10" spans="1:12">
      <c r="A10" s="1">
        <v>90</v>
      </c>
      <c r="B10" s="1">
        <v>90</v>
      </c>
      <c r="C10" s="1">
        <v>120</v>
      </c>
      <c r="D10" s="1">
        <v>10</v>
      </c>
      <c r="E10" s="1">
        <f t="shared" si="0"/>
        <v>9720000</v>
      </c>
      <c r="H10" s="1">
        <v>90</v>
      </c>
      <c r="I10" s="1">
        <v>90</v>
      </c>
      <c r="J10" s="1">
        <v>120</v>
      </c>
      <c r="K10" s="1">
        <v>10</v>
      </c>
      <c r="L10" s="1">
        <f t="shared" si="1"/>
        <v>9720000</v>
      </c>
    </row>
    <row r="11" spans="1:12">
      <c r="B11" s="1">
        <v>110</v>
      </c>
      <c r="C11" s="1">
        <v>80</v>
      </c>
      <c r="E11" s="1">
        <f t="shared" si="0"/>
        <v>8800</v>
      </c>
      <c r="H11" s="1"/>
      <c r="I11" s="1">
        <v>110</v>
      </c>
      <c r="J11" s="1">
        <v>80</v>
      </c>
      <c r="K11" s="1"/>
      <c r="L11" s="1">
        <f t="shared" si="1"/>
        <v>0</v>
      </c>
    </row>
    <row r="12" spans="1:12">
      <c r="A12" s="1">
        <v>110</v>
      </c>
      <c r="B12" s="1">
        <v>90</v>
      </c>
      <c r="C12" s="1">
        <v>40</v>
      </c>
      <c r="D12" s="1">
        <v>0</v>
      </c>
      <c r="E12" s="1">
        <f t="shared" si="0"/>
        <v>0</v>
      </c>
      <c r="H12" s="1">
        <v>110</v>
      </c>
      <c r="I12" s="1">
        <v>90</v>
      </c>
      <c r="J12" s="1">
        <v>40</v>
      </c>
      <c r="K12" s="1">
        <v>0</v>
      </c>
      <c r="L12" s="1">
        <f t="shared" si="1"/>
        <v>0</v>
      </c>
    </row>
    <row r="13" spans="1:12">
      <c r="B13" s="1">
        <v>90</v>
      </c>
      <c r="D13" s="1">
        <v>50</v>
      </c>
      <c r="E13" s="1">
        <f t="shared" si="0"/>
        <v>4500</v>
      </c>
      <c r="H13" s="1"/>
      <c r="I13" s="1">
        <v>90</v>
      </c>
      <c r="J13" s="1"/>
      <c r="K13" s="1">
        <v>50</v>
      </c>
      <c r="L13" s="1">
        <f t="shared" si="1"/>
        <v>0</v>
      </c>
    </row>
    <row r="14" spans="1:12">
      <c r="A14" s="1">
        <v>130</v>
      </c>
      <c r="C14" s="1">
        <v>110</v>
      </c>
      <c r="D14" s="1">
        <v>100</v>
      </c>
      <c r="E14" s="1">
        <f t="shared" si="0"/>
        <v>1430000</v>
      </c>
      <c r="H14" s="1">
        <v>130</v>
      </c>
      <c r="I14" s="1"/>
      <c r="J14" s="1">
        <v>110</v>
      </c>
      <c r="K14" s="1">
        <v>100</v>
      </c>
      <c r="L14" s="1">
        <f t="shared" si="1"/>
        <v>0</v>
      </c>
    </row>
  </sheetData>
  <phoneticPr fontId="4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45"/>
  <sheetViews>
    <sheetView zoomScale="80" zoomScaleNormal="80" workbookViewId="0">
      <selection activeCell="E32" sqref="E32"/>
    </sheetView>
  </sheetViews>
  <sheetFormatPr defaultColWidth="8.875" defaultRowHeight="16.5"/>
  <cols>
    <col min="1" max="1" width="28.125" style="23" customWidth="1"/>
    <col min="2" max="2" width="4.625" style="23" customWidth="1"/>
    <col min="3" max="3" width="15.5" style="23" customWidth="1"/>
    <col min="4" max="4" width="11.625" style="23" customWidth="1"/>
    <col min="5" max="5" width="14.375" style="23" customWidth="1"/>
    <col min="6" max="6" width="8.875" style="23" customWidth="1"/>
    <col min="7" max="16384" width="8.875" style="23"/>
  </cols>
  <sheetData>
    <row r="1" spans="1:6">
      <c r="A1" s="73" t="s">
        <v>80</v>
      </c>
      <c r="B1" s="73"/>
      <c r="C1" s="73"/>
      <c r="D1" s="73"/>
      <c r="E1" s="73"/>
      <c r="F1" s="73"/>
    </row>
    <row r="2" spans="1:6">
      <c r="A2" s="73"/>
      <c r="B2" s="73"/>
      <c r="C2" s="73"/>
      <c r="D2" s="73"/>
      <c r="E2" s="73"/>
      <c r="F2" s="73"/>
    </row>
    <row r="3" spans="1:6">
      <c r="A3" s="73"/>
      <c r="B3" s="73"/>
      <c r="C3" s="73"/>
      <c r="D3" s="73"/>
      <c r="E3" s="73"/>
      <c r="F3" s="73"/>
    </row>
    <row r="4" spans="1:6">
      <c r="A4" s="24"/>
      <c r="B4" s="24"/>
      <c r="C4" s="24"/>
      <c r="D4" s="24"/>
      <c r="E4" s="24"/>
      <c r="F4" s="24"/>
    </row>
    <row r="5" spans="1:6">
      <c r="A5" s="74" t="s">
        <v>81</v>
      </c>
      <c r="B5" s="75"/>
      <c r="C5" s="75"/>
      <c r="D5" s="75"/>
      <c r="E5" s="75"/>
      <c r="F5" s="75"/>
    </row>
    <row r="6" spans="1:6">
      <c r="A6" s="25" t="s">
        <v>82</v>
      </c>
      <c r="C6" s="23" t="s">
        <v>83</v>
      </c>
    </row>
    <row r="7" spans="1:6">
      <c r="A7" s="25" t="s">
        <v>84</v>
      </c>
      <c r="C7" s="26"/>
    </row>
    <row r="8" spans="1:6">
      <c r="A8" s="25" t="s">
        <v>85</v>
      </c>
      <c r="C8" s="23" t="s">
        <v>86</v>
      </c>
    </row>
    <row r="9" spans="1:6">
      <c r="A9" s="25" t="s">
        <v>87</v>
      </c>
      <c r="C9" s="23" t="s">
        <v>88</v>
      </c>
    </row>
    <row r="10" spans="1:6">
      <c r="A10" s="25" t="s">
        <v>89</v>
      </c>
      <c r="C10" s="23" t="s">
        <v>90</v>
      </c>
    </row>
    <row r="11" spans="1:6">
      <c r="A11" s="25" t="s">
        <v>91</v>
      </c>
      <c r="C11" s="23" t="s">
        <v>92</v>
      </c>
    </row>
    <row r="12" spans="1:6">
      <c r="A12" s="25"/>
    </row>
    <row r="13" spans="1:6">
      <c r="A13" s="76" t="s">
        <v>93</v>
      </c>
      <c r="B13" s="76"/>
      <c r="C13" s="76"/>
      <c r="D13" s="76"/>
      <c r="E13" s="76"/>
      <c r="F13" s="76"/>
    </row>
    <row r="14" spans="1:6">
      <c r="A14" s="25" t="s">
        <v>94</v>
      </c>
    </row>
    <row r="15" spans="1:6">
      <c r="A15" s="25" t="s">
        <v>95</v>
      </c>
    </row>
    <row r="16" spans="1:6">
      <c r="A16" s="25" t="s">
        <v>96</v>
      </c>
    </row>
    <row r="17" spans="1:7">
      <c r="A17" s="25" t="s">
        <v>97</v>
      </c>
    </row>
    <row r="18" spans="1:7">
      <c r="A18" s="25" t="s">
        <v>98</v>
      </c>
    </row>
    <row r="19" spans="1:7">
      <c r="A19" s="25" t="s">
        <v>99</v>
      </c>
      <c r="C19" s="27"/>
    </row>
    <row r="21" spans="1:7">
      <c r="A21" s="76" t="s">
        <v>100</v>
      </c>
      <c r="B21" s="76"/>
      <c r="C21" s="76"/>
      <c r="D21" s="76"/>
      <c r="E21" s="76"/>
      <c r="F21" s="76"/>
    </row>
    <row r="22" spans="1:7">
      <c r="A22" s="23">
        <v>1</v>
      </c>
      <c r="C22" s="28" t="s">
        <v>101</v>
      </c>
      <c r="D22" s="28"/>
      <c r="E22" s="29"/>
      <c r="F22" s="30"/>
      <c r="G22" s="30"/>
    </row>
    <row r="23" spans="1:7">
      <c r="A23" s="23">
        <v>2</v>
      </c>
      <c r="C23" s="23" t="s">
        <v>102</v>
      </c>
      <c r="E23" s="29"/>
      <c r="F23" s="28"/>
      <c r="G23" s="28"/>
    </row>
    <row r="24" spans="1:7">
      <c r="A24" s="23">
        <v>3</v>
      </c>
      <c r="C24" s="23" t="s">
        <v>103</v>
      </c>
      <c r="E24" s="29"/>
    </row>
    <row r="25" spans="1:7">
      <c r="A25" s="23">
        <v>4</v>
      </c>
      <c r="C25" s="23" t="s">
        <v>104</v>
      </c>
      <c r="E25" s="29"/>
    </row>
    <row r="26" spans="1:7">
      <c r="A26" s="23">
        <v>5</v>
      </c>
      <c r="C26" s="23" t="s">
        <v>105</v>
      </c>
      <c r="E26" s="29"/>
    </row>
    <row r="27" spans="1:7">
      <c r="A27" s="23">
        <v>6</v>
      </c>
      <c r="C27" s="23" t="s">
        <v>106</v>
      </c>
      <c r="E27" s="29"/>
    </row>
    <row r="28" spans="1:7">
      <c r="A28" s="23">
        <v>7</v>
      </c>
      <c r="C28" s="23" t="s">
        <v>107</v>
      </c>
      <c r="E28" s="29"/>
    </row>
    <row r="29" spans="1:7">
      <c r="A29" s="23">
        <v>8</v>
      </c>
      <c r="C29" s="23" t="s">
        <v>108</v>
      </c>
      <c r="E29" s="29"/>
    </row>
    <row r="30" spans="1:7">
      <c r="A30" s="23">
        <v>9</v>
      </c>
      <c r="C30" s="23" t="s">
        <v>109</v>
      </c>
      <c r="E30" s="29"/>
    </row>
    <row r="31" spans="1:7">
      <c r="E31" s="29"/>
    </row>
    <row r="32" spans="1:7">
      <c r="C32" s="23" t="s">
        <v>110</v>
      </c>
      <c r="E32" s="29"/>
    </row>
    <row r="34" spans="1:6">
      <c r="A34" s="77"/>
      <c r="B34" s="77"/>
      <c r="C34" s="77"/>
      <c r="D34" s="77"/>
      <c r="E34" s="77"/>
      <c r="F34" s="77"/>
    </row>
    <row r="35" spans="1:6">
      <c r="A35" s="77"/>
      <c r="B35" s="77"/>
      <c r="C35" s="77"/>
      <c r="D35" s="77"/>
      <c r="E35" s="77"/>
      <c r="F35" s="77"/>
    </row>
    <row r="36" spans="1:6">
      <c r="A36" s="27" t="s">
        <v>111</v>
      </c>
      <c r="B36" s="28"/>
      <c r="C36" s="28"/>
      <c r="D36" s="28"/>
      <c r="E36" s="28"/>
      <c r="F36" s="28"/>
    </row>
    <row r="38" spans="1:6">
      <c r="A38" s="67" t="s">
        <v>112</v>
      </c>
      <c r="B38" s="68"/>
      <c r="C38" s="68"/>
      <c r="D38" s="68"/>
      <c r="E38" s="68"/>
      <c r="F38" s="69"/>
    </row>
    <row r="39" spans="1:6">
      <c r="A39" s="70"/>
      <c r="B39" s="71"/>
      <c r="C39" s="71"/>
      <c r="D39" s="71"/>
      <c r="E39" s="71"/>
      <c r="F39" s="72"/>
    </row>
    <row r="40" spans="1:6">
      <c r="A40" s="31"/>
      <c r="B40" s="32"/>
      <c r="C40" s="32"/>
      <c r="D40" s="32"/>
      <c r="E40" s="32"/>
      <c r="F40" s="33"/>
    </row>
    <row r="41" spans="1:6">
      <c r="A41" s="31"/>
      <c r="B41" s="32"/>
      <c r="C41" s="32"/>
      <c r="D41" s="32"/>
      <c r="E41" s="32"/>
      <c r="F41" s="33"/>
    </row>
    <row r="42" spans="1:6">
      <c r="A42" s="34"/>
      <c r="B42" s="35"/>
      <c r="C42" s="35"/>
      <c r="D42" s="35"/>
      <c r="E42" s="35"/>
      <c r="F42" s="36"/>
    </row>
    <row r="43" spans="1:6">
      <c r="A43" s="34"/>
      <c r="B43" s="35"/>
      <c r="C43" s="35"/>
      <c r="D43" s="35"/>
      <c r="E43" s="35"/>
      <c r="F43" s="36"/>
    </row>
    <row r="44" spans="1:6">
      <c r="A44" s="34"/>
      <c r="B44" s="35"/>
      <c r="C44" s="35"/>
      <c r="D44" s="35"/>
      <c r="E44" s="35"/>
      <c r="F44" s="36"/>
    </row>
    <row r="45" spans="1:6">
      <c r="A45" s="37"/>
      <c r="B45" s="38"/>
      <c r="C45" s="38"/>
      <c r="D45" s="38" t="s">
        <v>113</v>
      </c>
      <c r="E45" s="38"/>
      <c r="F45" s="39"/>
    </row>
  </sheetData>
  <mergeCells count="6">
    <mergeCell ref="A38:F39"/>
    <mergeCell ref="A1:F3"/>
    <mergeCell ref="A5:F5"/>
    <mergeCell ref="A13:F13"/>
    <mergeCell ref="A21:F21"/>
    <mergeCell ref="A34:F35"/>
  </mergeCells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G45"/>
  <sheetViews>
    <sheetView zoomScale="90" zoomScaleNormal="90" workbookViewId="0">
      <selection activeCell="A34" sqref="A34:F35"/>
    </sheetView>
  </sheetViews>
  <sheetFormatPr defaultColWidth="8.875" defaultRowHeight="16.5"/>
  <cols>
    <col min="1" max="1" width="28.125" style="23" customWidth="1"/>
    <col min="2" max="2" width="4.625" style="23" customWidth="1"/>
    <col min="3" max="3" width="15.5" style="23" customWidth="1"/>
    <col min="4" max="4" width="11.625" style="23" customWidth="1"/>
    <col min="5" max="5" width="14.375" style="23" customWidth="1"/>
    <col min="6" max="6" width="8.875" style="23" customWidth="1"/>
    <col min="7" max="16384" width="8.875" style="23"/>
  </cols>
  <sheetData>
    <row r="1" spans="1:6">
      <c r="A1" s="73" t="s">
        <v>80</v>
      </c>
      <c r="B1" s="73"/>
      <c r="C1" s="73"/>
      <c r="D1" s="73"/>
      <c r="E1" s="73"/>
      <c r="F1" s="73"/>
    </row>
    <row r="2" spans="1:6">
      <c r="A2" s="73"/>
      <c r="B2" s="73"/>
      <c r="C2" s="73"/>
      <c r="D2" s="73"/>
      <c r="E2" s="73"/>
      <c r="F2" s="73"/>
    </row>
    <row r="3" spans="1:6">
      <c r="A3" s="73"/>
      <c r="B3" s="73"/>
      <c r="C3" s="73"/>
      <c r="D3" s="73"/>
      <c r="E3" s="73"/>
      <c r="F3" s="73"/>
    </row>
    <row r="4" spans="1:6">
      <c r="A4" s="24"/>
      <c r="B4" s="24"/>
      <c r="C4" s="24"/>
      <c r="D4" s="24"/>
      <c r="E4" s="24"/>
      <c r="F4" s="24"/>
    </row>
    <row r="5" spans="1:6">
      <c r="A5" s="74" t="s">
        <v>306</v>
      </c>
      <c r="B5" s="75"/>
      <c r="C5" s="75"/>
      <c r="D5" s="75"/>
      <c r="E5" s="75"/>
      <c r="F5" s="75"/>
    </row>
    <row r="6" spans="1:6">
      <c r="A6" s="25" t="s">
        <v>307</v>
      </c>
      <c r="C6" s="23" t="s">
        <v>83</v>
      </c>
    </row>
    <row r="7" spans="1:6">
      <c r="A7" s="25" t="s">
        <v>308</v>
      </c>
      <c r="C7" s="26"/>
    </row>
    <row r="8" spans="1:6">
      <c r="A8" s="25" t="s">
        <v>309</v>
      </c>
      <c r="C8" s="23" t="s">
        <v>310</v>
      </c>
    </row>
    <row r="9" spans="1:6">
      <c r="A9" s="25" t="s">
        <v>311</v>
      </c>
      <c r="C9" s="23" t="s">
        <v>88</v>
      </c>
    </row>
    <row r="10" spans="1:6">
      <c r="A10" s="25" t="s">
        <v>312</v>
      </c>
      <c r="C10" s="23" t="s">
        <v>313</v>
      </c>
    </row>
    <row r="11" spans="1:6">
      <c r="A11" s="25" t="s">
        <v>314</v>
      </c>
      <c r="C11" s="23" t="s">
        <v>315</v>
      </c>
    </row>
    <row r="12" spans="1:6">
      <c r="A12" s="25"/>
    </row>
    <row r="13" spans="1:6">
      <c r="A13" s="76" t="s">
        <v>316</v>
      </c>
      <c r="B13" s="76"/>
      <c r="C13" s="76"/>
      <c r="D13" s="76"/>
      <c r="E13" s="76"/>
      <c r="F13" s="76"/>
    </row>
    <row r="14" spans="1:6">
      <c r="A14" s="25" t="s">
        <v>317</v>
      </c>
    </row>
    <row r="15" spans="1:6">
      <c r="A15" s="25" t="s">
        <v>318</v>
      </c>
    </row>
    <row r="16" spans="1:6">
      <c r="A16" s="25" t="s">
        <v>319</v>
      </c>
    </row>
    <row r="17" spans="1:7">
      <c r="A17" s="25" t="s">
        <v>320</v>
      </c>
    </row>
    <row r="18" spans="1:7">
      <c r="A18" s="25" t="s">
        <v>321</v>
      </c>
    </row>
    <row r="19" spans="1:7">
      <c r="A19" s="25" t="s">
        <v>322</v>
      </c>
      <c r="C19" s="27"/>
    </row>
    <row r="21" spans="1:7">
      <c r="A21" s="76" t="s">
        <v>323</v>
      </c>
      <c r="B21" s="76"/>
      <c r="C21" s="76"/>
      <c r="D21" s="76"/>
      <c r="E21" s="76"/>
      <c r="F21" s="76"/>
    </row>
    <row r="22" spans="1:7">
      <c r="A22" s="23">
        <v>1</v>
      </c>
      <c r="C22" s="28" t="s">
        <v>324</v>
      </c>
      <c r="D22" s="28"/>
      <c r="E22" s="29">
        <v>1400</v>
      </c>
      <c r="F22" s="30"/>
      <c r="G22" s="30"/>
    </row>
    <row r="23" spans="1:7">
      <c r="A23" s="23">
        <v>2</v>
      </c>
      <c r="C23" s="23" t="s">
        <v>325</v>
      </c>
      <c r="E23" s="29">
        <v>1740</v>
      </c>
      <c r="F23" s="28"/>
      <c r="G23" s="28"/>
    </row>
    <row r="24" spans="1:7">
      <c r="A24" s="23">
        <v>3</v>
      </c>
      <c r="C24" s="23" t="s">
        <v>326</v>
      </c>
      <c r="E24" s="29">
        <v>500</v>
      </c>
    </row>
    <row r="25" spans="1:7">
      <c r="A25" s="23">
        <v>4</v>
      </c>
      <c r="C25" s="23" t="s">
        <v>327</v>
      </c>
      <c r="E25" s="29">
        <v>1500</v>
      </c>
    </row>
    <row r="26" spans="1:7">
      <c r="A26" s="23">
        <v>5</v>
      </c>
      <c r="C26" s="23" t="s">
        <v>328</v>
      </c>
      <c r="E26" s="29">
        <v>2800</v>
      </c>
    </row>
    <row r="27" spans="1:7">
      <c r="A27" s="23">
        <v>6</v>
      </c>
      <c r="C27" s="23" t="s">
        <v>106</v>
      </c>
      <c r="E27" s="29">
        <v>1200</v>
      </c>
    </row>
    <row r="28" spans="1:7">
      <c r="A28" s="23">
        <v>7</v>
      </c>
      <c r="C28" s="23" t="s">
        <v>107</v>
      </c>
      <c r="E28" s="29">
        <v>700</v>
      </c>
    </row>
    <row r="29" spans="1:7">
      <c r="A29" s="23">
        <v>8</v>
      </c>
      <c r="C29" s="23" t="s">
        <v>108</v>
      </c>
      <c r="E29" s="29">
        <v>600</v>
      </c>
    </row>
    <row r="30" spans="1:7">
      <c r="A30" s="23">
        <v>9</v>
      </c>
      <c r="C30" s="23" t="s">
        <v>109</v>
      </c>
      <c r="E30" s="29">
        <v>150</v>
      </c>
    </row>
    <row r="31" spans="1:7">
      <c r="E31" s="29"/>
    </row>
    <row r="32" spans="1:7">
      <c r="C32" s="23" t="s">
        <v>329</v>
      </c>
      <c r="E32" s="29">
        <f>SUM(E22:E30)</f>
        <v>10590</v>
      </c>
    </row>
    <row r="34" spans="1:6">
      <c r="A34" s="77" t="str">
        <f>IF(E32&gt;=10000,"恭禧您符合優惠條件, 折扣後為："&amp;DOLLAR(E32*90%), "請確認此次訂購金額："&amp;DOLLAR(E32))</f>
        <v>恭禧您符合優惠條件, 折扣後為：$9,531.00</v>
      </c>
      <c r="B34" s="77"/>
      <c r="C34" s="77"/>
      <c r="D34" s="77"/>
      <c r="E34" s="77"/>
      <c r="F34" s="77"/>
    </row>
    <row r="35" spans="1:6">
      <c r="A35" s="77"/>
      <c r="B35" s="77"/>
      <c r="C35" s="77"/>
      <c r="D35" s="77"/>
      <c r="E35" s="77"/>
      <c r="F35" s="77"/>
    </row>
    <row r="36" spans="1:6">
      <c r="A36" s="27" t="s">
        <v>330</v>
      </c>
      <c r="B36" s="28"/>
      <c r="C36" s="28"/>
      <c r="D36" s="28"/>
      <c r="E36" s="28"/>
      <c r="F36" s="28"/>
    </row>
    <row r="38" spans="1:6">
      <c r="A38" s="67" t="s">
        <v>331</v>
      </c>
      <c r="B38" s="68"/>
      <c r="C38" s="68"/>
      <c r="D38" s="68"/>
      <c r="E38" s="68"/>
      <c r="F38" s="69"/>
    </row>
    <row r="39" spans="1:6">
      <c r="A39" s="70"/>
      <c r="B39" s="71"/>
      <c r="C39" s="71"/>
      <c r="D39" s="71"/>
      <c r="E39" s="71"/>
      <c r="F39" s="72"/>
    </row>
    <row r="40" spans="1:6">
      <c r="A40" s="31"/>
      <c r="B40" s="32"/>
      <c r="C40" s="32"/>
      <c r="D40" s="32"/>
      <c r="E40" s="32"/>
      <c r="F40" s="33"/>
    </row>
    <row r="41" spans="1:6">
      <c r="A41" s="31"/>
      <c r="B41" s="32"/>
      <c r="C41" s="32"/>
      <c r="D41" s="32"/>
      <c r="E41" s="32"/>
      <c r="F41" s="33"/>
    </row>
    <row r="42" spans="1:6">
      <c r="A42" s="34"/>
      <c r="B42" s="35"/>
      <c r="C42" s="35"/>
      <c r="D42" s="35"/>
      <c r="E42" s="35"/>
      <c r="F42" s="36"/>
    </row>
    <row r="43" spans="1:6">
      <c r="A43" s="34"/>
      <c r="B43" s="35"/>
      <c r="C43" s="35"/>
      <c r="D43" s="35"/>
      <c r="E43" s="35"/>
      <c r="F43" s="36"/>
    </row>
    <row r="44" spans="1:6">
      <c r="A44" s="34"/>
      <c r="B44" s="35"/>
      <c r="C44" s="35"/>
      <c r="D44" s="35"/>
      <c r="E44" s="35"/>
      <c r="F44" s="36"/>
    </row>
    <row r="45" spans="1:6">
      <c r="A45" s="37"/>
      <c r="B45" s="38"/>
      <c r="C45" s="38"/>
      <c r="D45" s="38" t="s">
        <v>113</v>
      </c>
      <c r="E45" s="38"/>
      <c r="F45" s="39"/>
    </row>
  </sheetData>
  <mergeCells count="6">
    <mergeCell ref="A38:F39"/>
    <mergeCell ref="A1:F3"/>
    <mergeCell ref="A5:F5"/>
    <mergeCell ref="A13:F13"/>
    <mergeCell ref="A21:F21"/>
    <mergeCell ref="A34:F35"/>
  </mergeCells>
  <phoneticPr fontId="4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15"/>
  <sheetViews>
    <sheetView zoomScale="80" zoomScaleNormal="80" workbookViewId="0">
      <pane ySplit="3" topLeftCell="A73" activePane="bottomLeft" state="frozenSplit"/>
      <selection activeCell="E32" sqref="E32"/>
      <selection pane="bottomLeft" activeCell="E80" sqref="E80"/>
    </sheetView>
  </sheetViews>
  <sheetFormatPr defaultRowHeight="16.5"/>
  <cols>
    <col min="1" max="1" width="11.375" customWidth="1"/>
    <col min="2" max="2" width="41.875" customWidth="1"/>
    <col min="4" max="4" width="7.5" customWidth="1"/>
    <col min="5" max="5" width="10.125" customWidth="1"/>
  </cols>
  <sheetData>
    <row r="1" spans="1:6" ht="17.25" thickBot="1">
      <c r="A1" s="78" t="s">
        <v>114</v>
      </c>
      <c r="B1" s="78"/>
      <c r="C1" s="78"/>
      <c r="D1" s="78"/>
      <c r="E1" s="78"/>
    </row>
    <row r="2" spans="1:6" ht="18" thickTop="1" thickBot="1">
      <c r="A2" s="78"/>
      <c r="B2" s="78"/>
      <c r="C2" s="78"/>
      <c r="D2" s="78"/>
      <c r="E2" s="78"/>
    </row>
    <row r="3" spans="1:6" ht="19.899999999999999" customHeight="1" thickTop="1">
      <c r="A3" s="40" t="s">
        <v>115</v>
      </c>
      <c r="B3" s="41" t="s">
        <v>116</v>
      </c>
      <c r="C3" s="41" t="s">
        <v>117</v>
      </c>
      <c r="D3" s="41" t="s">
        <v>118</v>
      </c>
      <c r="E3" s="41" t="s">
        <v>119</v>
      </c>
      <c r="F3" s="42"/>
    </row>
    <row r="4" spans="1:6">
      <c r="A4" s="43"/>
      <c r="B4" s="44" t="s">
        <v>120</v>
      </c>
      <c r="C4" s="45"/>
      <c r="D4" s="45"/>
      <c r="E4" s="45"/>
    </row>
    <row r="5" spans="1:6">
      <c r="A5" t="s">
        <v>121</v>
      </c>
      <c r="B5" t="s">
        <v>122</v>
      </c>
      <c r="C5">
        <v>350</v>
      </c>
      <c r="E5">
        <f>C5*D5</f>
        <v>0</v>
      </c>
    </row>
    <row r="6" spans="1:6">
      <c r="A6" t="s">
        <v>123</v>
      </c>
      <c r="B6" t="s">
        <v>124</v>
      </c>
      <c r="C6">
        <v>350</v>
      </c>
      <c r="E6">
        <f t="shared" ref="E6:E18" si="0">C6*D6</f>
        <v>0</v>
      </c>
    </row>
    <row r="7" spans="1:6">
      <c r="A7" t="s">
        <v>125</v>
      </c>
      <c r="B7" t="s">
        <v>126</v>
      </c>
      <c r="C7">
        <v>400</v>
      </c>
      <c r="E7">
        <f t="shared" si="0"/>
        <v>0</v>
      </c>
    </row>
    <row r="8" spans="1:6">
      <c r="A8" t="s">
        <v>127</v>
      </c>
      <c r="B8" t="s">
        <v>128</v>
      </c>
      <c r="C8">
        <v>420</v>
      </c>
      <c r="E8">
        <f t="shared" si="0"/>
        <v>0</v>
      </c>
    </row>
    <row r="9" spans="1:6">
      <c r="A9" t="s">
        <v>129</v>
      </c>
      <c r="B9" t="s">
        <v>130</v>
      </c>
      <c r="C9">
        <v>350</v>
      </c>
      <c r="E9">
        <f t="shared" si="0"/>
        <v>0</v>
      </c>
    </row>
    <row r="10" spans="1:6">
      <c r="A10" t="s">
        <v>131</v>
      </c>
      <c r="B10" t="s">
        <v>132</v>
      </c>
      <c r="C10">
        <v>450</v>
      </c>
      <c r="D10">
        <v>2</v>
      </c>
      <c r="E10">
        <f t="shared" si="0"/>
        <v>900</v>
      </c>
    </row>
    <row r="11" spans="1:6">
      <c r="A11" t="s">
        <v>133</v>
      </c>
      <c r="B11" t="s">
        <v>134</v>
      </c>
      <c r="C11">
        <v>500</v>
      </c>
      <c r="D11">
        <v>1</v>
      </c>
      <c r="E11">
        <f t="shared" si="0"/>
        <v>500</v>
      </c>
    </row>
    <row r="12" spans="1:6">
      <c r="A12" t="s">
        <v>135</v>
      </c>
      <c r="B12" t="s">
        <v>136</v>
      </c>
      <c r="C12">
        <v>450</v>
      </c>
      <c r="E12">
        <f t="shared" si="0"/>
        <v>0</v>
      </c>
    </row>
    <row r="13" spans="1:6">
      <c r="A13" t="s">
        <v>137</v>
      </c>
      <c r="B13" t="s">
        <v>138</v>
      </c>
      <c r="C13">
        <v>450</v>
      </c>
      <c r="E13">
        <f t="shared" si="0"/>
        <v>0</v>
      </c>
    </row>
    <row r="14" spans="1:6">
      <c r="A14" t="s">
        <v>139</v>
      </c>
      <c r="B14" t="s">
        <v>140</v>
      </c>
      <c r="C14">
        <v>450</v>
      </c>
      <c r="E14">
        <f t="shared" si="0"/>
        <v>0</v>
      </c>
    </row>
    <row r="15" spans="1:6">
      <c r="A15" t="s">
        <v>141</v>
      </c>
      <c r="B15" t="s">
        <v>142</v>
      </c>
      <c r="C15">
        <v>450</v>
      </c>
      <c r="E15">
        <f t="shared" si="0"/>
        <v>0</v>
      </c>
    </row>
    <row r="16" spans="1:6">
      <c r="A16" t="s">
        <v>143</v>
      </c>
      <c r="B16" t="s">
        <v>144</v>
      </c>
      <c r="C16">
        <v>380</v>
      </c>
      <c r="E16">
        <f t="shared" si="0"/>
        <v>0</v>
      </c>
    </row>
    <row r="17" spans="1:5">
      <c r="A17" t="s">
        <v>145</v>
      </c>
      <c r="B17" t="s">
        <v>146</v>
      </c>
      <c r="C17">
        <v>220</v>
      </c>
      <c r="E17">
        <f t="shared" si="0"/>
        <v>0</v>
      </c>
    </row>
    <row r="18" spans="1:5">
      <c r="A18" t="s">
        <v>147</v>
      </c>
      <c r="B18" t="s">
        <v>148</v>
      </c>
      <c r="C18">
        <v>220</v>
      </c>
      <c r="E18">
        <f t="shared" si="0"/>
        <v>0</v>
      </c>
    </row>
    <row r="19" spans="1:5">
      <c r="A19" s="46"/>
      <c r="B19" s="47" t="s">
        <v>149</v>
      </c>
      <c r="C19" s="46"/>
      <c r="D19" s="48"/>
      <c r="E19" s="48">
        <f>SUMPRODUCT(C5:C18,D5:D18)</f>
        <v>1400</v>
      </c>
    </row>
    <row r="21" spans="1:5">
      <c r="A21" s="49"/>
      <c r="B21" s="50" t="s">
        <v>150</v>
      </c>
      <c r="C21" s="49"/>
      <c r="D21" s="49"/>
      <c r="E21" s="49"/>
    </row>
    <row r="22" spans="1:5">
      <c r="A22" t="s">
        <v>151</v>
      </c>
      <c r="B22" t="s">
        <v>152</v>
      </c>
      <c r="C22">
        <v>600</v>
      </c>
      <c r="E22">
        <f>C22*D22</f>
        <v>0</v>
      </c>
    </row>
    <row r="23" spans="1:5">
      <c r="A23" t="s">
        <v>153</v>
      </c>
      <c r="B23" t="s">
        <v>154</v>
      </c>
      <c r="C23">
        <v>580</v>
      </c>
      <c r="E23">
        <f t="shared" ref="E23:E30" si="1">C23*D23</f>
        <v>0</v>
      </c>
    </row>
    <row r="24" spans="1:5">
      <c r="A24" t="s">
        <v>155</v>
      </c>
      <c r="B24" t="s">
        <v>156</v>
      </c>
      <c r="C24">
        <v>580</v>
      </c>
      <c r="E24">
        <f t="shared" si="1"/>
        <v>0</v>
      </c>
    </row>
    <row r="25" spans="1:5">
      <c r="A25" t="s">
        <v>157</v>
      </c>
      <c r="B25" t="s">
        <v>158</v>
      </c>
      <c r="C25">
        <v>600</v>
      </c>
      <c r="E25">
        <f t="shared" si="1"/>
        <v>0</v>
      </c>
    </row>
    <row r="26" spans="1:5">
      <c r="A26" t="s">
        <v>159</v>
      </c>
      <c r="B26" t="s">
        <v>160</v>
      </c>
      <c r="C26">
        <v>600</v>
      </c>
      <c r="E26">
        <f t="shared" si="1"/>
        <v>0</v>
      </c>
    </row>
    <row r="27" spans="1:5">
      <c r="A27" t="s">
        <v>161</v>
      </c>
      <c r="B27" t="s">
        <v>162</v>
      </c>
      <c r="C27">
        <v>580</v>
      </c>
      <c r="D27">
        <v>2</v>
      </c>
      <c r="E27">
        <f t="shared" si="1"/>
        <v>1160</v>
      </c>
    </row>
    <row r="28" spans="1:5">
      <c r="A28" t="s">
        <v>163</v>
      </c>
      <c r="B28" t="s">
        <v>164</v>
      </c>
      <c r="C28">
        <v>580</v>
      </c>
      <c r="D28">
        <v>1</v>
      </c>
      <c r="E28">
        <f t="shared" si="1"/>
        <v>580</v>
      </c>
    </row>
    <row r="29" spans="1:5">
      <c r="A29" t="s">
        <v>165</v>
      </c>
      <c r="B29" t="s">
        <v>166</v>
      </c>
      <c r="C29">
        <v>650</v>
      </c>
      <c r="E29">
        <f t="shared" si="1"/>
        <v>0</v>
      </c>
    </row>
    <row r="30" spans="1:5">
      <c r="A30" t="s">
        <v>167</v>
      </c>
      <c r="B30" t="s">
        <v>168</v>
      </c>
      <c r="C30">
        <v>800</v>
      </c>
      <c r="E30">
        <f t="shared" si="1"/>
        <v>0</v>
      </c>
    </row>
    <row r="31" spans="1:5">
      <c r="A31" s="51"/>
      <c r="B31" s="47" t="s">
        <v>149</v>
      </c>
      <c r="C31" s="46"/>
      <c r="D31" s="48"/>
      <c r="E31" s="48">
        <f>SUMPRODUCT(C22:C30,D22:D30)</f>
        <v>1740</v>
      </c>
    </row>
    <row r="32" spans="1:5">
      <c r="A32" s="52"/>
      <c r="B32" s="52"/>
      <c r="C32" s="53"/>
      <c r="D32" s="53"/>
      <c r="E32" s="53"/>
    </row>
    <row r="33" spans="1:5">
      <c r="A33" s="54"/>
      <c r="B33" s="55" t="s">
        <v>169</v>
      </c>
      <c r="C33" s="54"/>
      <c r="D33" s="54"/>
      <c r="E33" s="54"/>
    </row>
    <row r="34" spans="1:5">
      <c r="A34" t="s">
        <v>170</v>
      </c>
      <c r="B34" t="s">
        <v>171</v>
      </c>
      <c r="C34">
        <v>500</v>
      </c>
      <c r="D34" s="56"/>
      <c r="E34" s="56">
        <f>C34*D34</f>
        <v>0</v>
      </c>
    </row>
    <row r="35" spans="1:5">
      <c r="A35" t="s">
        <v>172</v>
      </c>
      <c r="B35" t="s">
        <v>173</v>
      </c>
      <c r="C35">
        <v>500</v>
      </c>
      <c r="D35" s="56">
        <v>1</v>
      </c>
      <c r="E35" s="56">
        <f t="shared" ref="E35:E41" si="2">C35*D35</f>
        <v>500</v>
      </c>
    </row>
    <row r="36" spans="1:5">
      <c r="A36" t="s">
        <v>174</v>
      </c>
      <c r="B36" t="s">
        <v>175</v>
      </c>
      <c r="C36">
        <v>500</v>
      </c>
      <c r="D36" s="56"/>
      <c r="E36" s="56">
        <f t="shared" si="2"/>
        <v>0</v>
      </c>
    </row>
    <row r="37" spans="1:5">
      <c r="A37" t="s">
        <v>176</v>
      </c>
      <c r="B37" t="s">
        <v>177</v>
      </c>
      <c r="C37">
        <v>500</v>
      </c>
      <c r="D37" s="56"/>
      <c r="E37" s="56">
        <f t="shared" si="2"/>
        <v>0</v>
      </c>
    </row>
    <row r="38" spans="1:5">
      <c r="A38" t="s">
        <v>178</v>
      </c>
      <c r="B38" t="s">
        <v>179</v>
      </c>
      <c r="C38">
        <v>520</v>
      </c>
      <c r="D38" s="56"/>
      <c r="E38" s="56">
        <f t="shared" si="2"/>
        <v>0</v>
      </c>
    </row>
    <row r="39" spans="1:5">
      <c r="A39" t="s">
        <v>180</v>
      </c>
      <c r="B39" t="s">
        <v>181</v>
      </c>
      <c r="C39">
        <v>520</v>
      </c>
      <c r="D39" s="56"/>
      <c r="E39" s="56">
        <f t="shared" si="2"/>
        <v>0</v>
      </c>
    </row>
    <row r="40" spans="1:5">
      <c r="A40" t="s">
        <v>182</v>
      </c>
      <c r="B40" t="s">
        <v>183</v>
      </c>
      <c r="C40">
        <v>500</v>
      </c>
      <c r="D40" s="56"/>
      <c r="E40" s="56">
        <f t="shared" si="2"/>
        <v>0</v>
      </c>
    </row>
    <row r="41" spans="1:5">
      <c r="A41" t="s">
        <v>184</v>
      </c>
      <c r="B41" t="s">
        <v>185</v>
      </c>
      <c r="C41">
        <v>500</v>
      </c>
      <c r="D41" s="56"/>
      <c r="E41" s="56">
        <f t="shared" si="2"/>
        <v>0</v>
      </c>
    </row>
    <row r="42" spans="1:5">
      <c r="A42" s="46"/>
      <c r="B42" s="47" t="s">
        <v>186</v>
      </c>
      <c r="C42" s="46"/>
      <c r="D42" s="57"/>
      <c r="E42" s="48">
        <f>SUMPRODUCT(C34:C41,D34:D41)</f>
        <v>500</v>
      </c>
    </row>
    <row r="43" spans="1:5">
      <c r="A43" s="52"/>
      <c r="B43" s="52"/>
      <c r="C43" s="58"/>
      <c r="D43" s="58"/>
      <c r="E43" s="58"/>
    </row>
    <row r="44" spans="1:5">
      <c r="A44" s="59"/>
      <c r="B44" s="50" t="s">
        <v>187</v>
      </c>
      <c r="C44" s="49"/>
      <c r="D44" s="60"/>
      <c r="E44" s="60"/>
    </row>
    <row r="45" spans="1:5">
      <c r="A45" t="s">
        <v>188</v>
      </c>
      <c r="B45" t="s">
        <v>189</v>
      </c>
      <c r="C45">
        <v>500</v>
      </c>
      <c r="D45" s="56"/>
      <c r="E45" s="56">
        <f>C45*D45</f>
        <v>0</v>
      </c>
    </row>
    <row r="46" spans="1:5">
      <c r="A46" t="s">
        <v>190</v>
      </c>
      <c r="B46" t="s">
        <v>191</v>
      </c>
      <c r="C46">
        <v>600</v>
      </c>
      <c r="D46" s="56"/>
      <c r="E46" s="56">
        <f t="shared" ref="E46:E55" si="3">C46*D46</f>
        <v>0</v>
      </c>
    </row>
    <row r="47" spans="1:5">
      <c r="A47" t="s">
        <v>192</v>
      </c>
      <c r="B47" t="s">
        <v>193</v>
      </c>
      <c r="C47">
        <v>500</v>
      </c>
      <c r="D47" s="56">
        <v>1</v>
      </c>
      <c r="E47" s="56">
        <f t="shared" si="3"/>
        <v>500</v>
      </c>
    </row>
    <row r="48" spans="1:5">
      <c r="A48" t="s">
        <v>194</v>
      </c>
      <c r="B48" t="s">
        <v>195</v>
      </c>
      <c r="C48">
        <v>500</v>
      </c>
      <c r="D48" s="56"/>
      <c r="E48" s="56">
        <f t="shared" si="3"/>
        <v>0</v>
      </c>
    </row>
    <row r="49" spans="1:5">
      <c r="A49" t="s">
        <v>196</v>
      </c>
      <c r="B49" t="s">
        <v>197</v>
      </c>
      <c r="C49">
        <v>600</v>
      </c>
      <c r="D49" s="56"/>
      <c r="E49" s="56">
        <f t="shared" si="3"/>
        <v>0</v>
      </c>
    </row>
    <row r="50" spans="1:5">
      <c r="A50" t="s">
        <v>198</v>
      </c>
      <c r="B50" t="s">
        <v>199</v>
      </c>
      <c r="C50">
        <v>320</v>
      </c>
      <c r="D50" s="56"/>
      <c r="E50" s="56">
        <f t="shared" si="3"/>
        <v>0</v>
      </c>
    </row>
    <row r="51" spans="1:5">
      <c r="A51" t="s">
        <v>200</v>
      </c>
      <c r="B51" t="s">
        <v>201</v>
      </c>
      <c r="C51">
        <v>320</v>
      </c>
      <c r="D51" s="56"/>
      <c r="E51" s="56">
        <f t="shared" si="3"/>
        <v>0</v>
      </c>
    </row>
    <row r="52" spans="1:5">
      <c r="A52" t="s">
        <v>202</v>
      </c>
      <c r="B52" t="s">
        <v>203</v>
      </c>
      <c r="C52">
        <v>350</v>
      </c>
      <c r="D52" s="56">
        <v>2</v>
      </c>
      <c r="E52" s="56">
        <f t="shared" si="3"/>
        <v>700</v>
      </c>
    </row>
    <row r="53" spans="1:5">
      <c r="A53" t="s">
        <v>204</v>
      </c>
      <c r="B53" t="s">
        <v>205</v>
      </c>
      <c r="C53">
        <v>400</v>
      </c>
      <c r="D53" s="56"/>
      <c r="E53" s="56">
        <f t="shared" si="3"/>
        <v>0</v>
      </c>
    </row>
    <row r="54" spans="1:5">
      <c r="A54" t="s">
        <v>206</v>
      </c>
      <c r="B54" t="s">
        <v>207</v>
      </c>
      <c r="C54">
        <v>300</v>
      </c>
      <c r="D54" s="56">
        <v>1</v>
      </c>
      <c r="E54" s="56">
        <f t="shared" si="3"/>
        <v>300</v>
      </c>
    </row>
    <row r="55" spans="1:5">
      <c r="A55" t="s">
        <v>208</v>
      </c>
      <c r="B55" t="s">
        <v>209</v>
      </c>
      <c r="C55">
        <v>400</v>
      </c>
      <c r="D55" s="56"/>
      <c r="E55" s="56">
        <f t="shared" si="3"/>
        <v>0</v>
      </c>
    </row>
    <row r="56" spans="1:5">
      <c r="A56" s="46"/>
      <c r="B56" s="47" t="s">
        <v>210</v>
      </c>
      <c r="C56" s="46"/>
      <c r="D56" s="57"/>
      <c r="E56" s="48">
        <f>SUMPRODUCT(C45:C55,D45:D55)</f>
        <v>1500</v>
      </c>
    </row>
    <row r="57" spans="1:5">
      <c r="A57" s="52"/>
      <c r="B57" s="52"/>
      <c r="C57" s="58"/>
      <c r="D57" s="58"/>
      <c r="E57" s="58"/>
    </row>
    <row r="58" spans="1:5">
      <c r="A58" s="43"/>
      <c r="B58" s="55" t="s">
        <v>211</v>
      </c>
      <c r="C58" s="54"/>
      <c r="D58" s="54"/>
      <c r="E58" s="54"/>
    </row>
    <row r="59" spans="1:5">
      <c r="A59" t="s">
        <v>212</v>
      </c>
      <c r="B59" t="s">
        <v>213</v>
      </c>
      <c r="C59">
        <v>350</v>
      </c>
      <c r="D59" s="56"/>
      <c r="E59" s="56">
        <f>C59*D59</f>
        <v>0</v>
      </c>
    </row>
    <row r="60" spans="1:5">
      <c r="A60" t="s">
        <v>214</v>
      </c>
      <c r="B60" t="s">
        <v>215</v>
      </c>
      <c r="C60">
        <v>1000</v>
      </c>
      <c r="D60" s="56"/>
      <c r="E60" s="56">
        <f t="shared" ref="E60:E69" si="4">C60*D60</f>
        <v>0</v>
      </c>
    </row>
    <row r="61" spans="1:5">
      <c r="A61" t="s">
        <v>216</v>
      </c>
      <c r="B61" t="s">
        <v>217</v>
      </c>
      <c r="C61">
        <v>1000</v>
      </c>
      <c r="D61" s="56"/>
      <c r="E61" s="56">
        <f t="shared" si="4"/>
        <v>0</v>
      </c>
    </row>
    <row r="62" spans="1:5">
      <c r="A62" t="s">
        <v>218</v>
      </c>
      <c r="B62" t="s">
        <v>219</v>
      </c>
      <c r="C62">
        <v>1000</v>
      </c>
      <c r="D62" s="56">
        <v>2</v>
      </c>
      <c r="E62" s="56">
        <f t="shared" si="4"/>
        <v>2000</v>
      </c>
    </row>
    <row r="63" spans="1:5">
      <c r="A63" t="s">
        <v>220</v>
      </c>
      <c r="B63" t="s">
        <v>221</v>
      </c>
      <c r="C63">
        <v>1020</v>
      </c>
      <c r="D63" s="56"/>
      <c r="E63" s="56">
        <f t="shared" si="4"/>
        <v>0</v>
      </c>
    </row>
    <row r="64" spans="1:5">
      <c r="A64" t="s">
        <v>222</v>
      </c>
      <c r="B64" t="s">
        <v>223</v>
      </c>
      <c r="C64">
        <v>800</v>
      </c>
      <c r="D64" s="56">
        <v>1</v>
      </c>
      <c r="E64" s="56">
        <f t="shared" si="4"/>
        <v>800</v>
      </c>
    </row>
    <row r="65" spans="1:5">
      <c r="A65" t="s">
        <v>224</v>
      </c>
      <c r="B65" t="s">
        <v>225</v>
      </c>
      <c r="C65">
        <v>1020</v>
      </c>
      <c r="D65" s="56"/>
      <c r="E65" s="56">
        <f t="shared" si="4"/>
        <v>0</v>
      </c>
    </row>
    <row r="66" spans="1:5">
      <c r="A66" t="s">
        <v>226</v>
      </c>
      <c r="B66" t="s">
        <v>227</v>
      </c>
      <c r="C66">
        <v>1000</v>
      </c>
      <c r="D66" s="56"/>
      <c r="E66" s="56">
        <f t="shared" si="4"/>
        <v>0</v>
      </c>
    </row>
    <row r="67" spans="1:5">
      <c r="A67" t="s">
        <v>228</v>
      </c>
      <c r="B67" t="s">
        <v>229</v>
      </c>
      <c r="C67">
        <v>1020</v>
      </c>
      <c r="D67" s="56"/>
      <c r="E67" s="56">
        <f t="shared" si="4"/>
        <v>0</v>
      </c>
    </row>
    <row r="68" spans="1:5">
      <c r="A68" t="s">
        <v>230</v>
      </c>
      <c r="B68" t="s">
        <v>231</v>
      </c>
      <c r="C68">
        <v>1200</v>
      </c>
      <c r="D68" s="56"/>
      <c r="E68" s="56">
        <f t="shared" si="4"/>
        <v>0</v>
      </c>
    </row>
    <row r="69" spans="1:5">
      <c r="A69" t="s">
        <v>232</v>
      </c>
      <c r="B69" t="s">
        <v>233</v>
      </c>
      <c r="C69">
        <v>1020</v>
      </c>
      <c r="D69" s="56"/>
      <c r="E69" s="56">
        <f t="shared" si="4"/>
        <v>0</v>
      </c>
    </row>
    <row r="70" spans="1:5">
      <c r="A70" s="46"/>
      <c r="B70" s="47" t="s">
        <v>234</v>
      </c>
      <c r="C70" s="46"/>
      <c r="D70" s="57"/>
      <c r="E70" s="48">
        <f>SUMPRODUCT(C59:C69,D59:D69)</f>
        <v>2800</v>
      </c>
    </row>
    <row r="71" spans="1:5">
      <c r="A71" s="52"/>
      <c r="B71" s="52"/>
      <c r="C71" s="58"/>
      <c r="D71" s="58"/>
      <c r="E71" s="58"/>
    </row>
    <row r="72" spans="1:5">
      <c r="A72" s="59"/>
      <c r="B72" s="50" t="s">
        <v>235</v>
      </c>
      <c r="C72" s="49"/>
      <c r="D72" s="49"/>
      <c r="E72" s="49"/>
    </row>
    <row r="73" spans="1:5">
      <c r="A73" t="s">
        <v>236</v>
      </c>
      <c r="B73" t="s">
        <v>237</v>
      </c>
      <c r="C73">
        <v>600</v>
      </c>
      <c r="E73">
        <f>C73*D73</f>
        <v>0</v>
      </c>
    </row>
    <row r="74" spans="1:5">
      <c r="A74" t="s">
        <v>238</v>
      </c>
      <c r="B74" t="s">
        <v>239</v>
      </c>
      <c r="C74">
        <v>800</v>
      </c>
      <c r="E74">
        <f t="shared" ref="E74:E79" si="5">C74*D74</f>
        <v>0</v>
      </c>
    </row>
    <row r="75" spans="1:5">
      <c r="A75" t="s">
        <v>240</v>
      </c>
      <c r="B75" t="s">
        <v>241</v>
      </c>
      <c r="C75">
        <v>600</v>
      </c>
      <c r="D75">
        <v>2</v>
      </c>
      <c r="E75">
        <f t="shared" si="5"/>
        <v>1200</v>
      </c>
    </row>
    <row r="76" spans="1:5">
      <c r="A76" t="s">
        <v>242</v>
      </c>
      <c r="B76" t="s">
        <v>243</v>
      </c>
      <c r="C76">
        <v>600</v>
      </c>
      <c r="E76">
        <f t="shared" si="5"/>
        <v>0</v>
      </c>
    </row>
    <row r="77" spans="1:5">
      <c r="A77" t="s">
        <v>244</v>
      </c>
      <c r="B77" t="s">
        <v>245</v>
      </c>
      <c r="C77">
        <v>480</v>
      </c>
      <c r="E77">
        <f t="shared" si="5"/>
        <v>0</v>
      </c>
    </row>
    <row r="78" spans="1:5">
      <c r="A78" t="s">
        <v>246</v>
      </c>
      <c r="B78" t="s">
        <v>247</v>
      </c>
      <c r="C78">
        <v>600</v>
      </c>
      <c r="E78">
        <f t="shared" si="5"/>
        <v>0</v>
      </c>
    </row>
    <row r="79" spans="1:5">
      <c r="A79" t="s">
        <v>248</v>
      </c>
      <c r="B79" t="s">
        <v>249</v>
      </c>
      <c r="C79">
        <v>600</v>
      </c>
      <c r="E79">
        <f t="shared" si="5"/>
        <v>0</v>
      </c>
    </row>
    <row r="80" spans="1:5">
      <c r="A80" s="46"/>
      <c r="B80" s="47" t="s">
        <v>210</v>
      </c>
      <c r="C80" s="46"/>
      <c r="D80" s="48"/>
      <c r="E80" s="48">
        <f>SUMPRODUCT(C73:C79,D73:D79)</f>
        <v>1200</v>
      </c>
    </row>
    <row r="81" spans="1:5">
      <c r="A81" s="52"/>
      <c r="B81" s="52"/>
      <c r="C81" s="58"/>
      <c r="D81" s="58"/>
      <c r="E81" s="58"/>
    </row>
    <row r="82" spans="1:5">
      <c r="A82" s="43"/>
      <c r="B82" s="55" t="s">
        <v>250</v>
      </c>
      <c r="C82" s="54"/>
      <c r="D82" s="54"/>
      <c r="E82" s="54"/>
    </row>
    <row r="83" spans="1:5">
      <c r="A83" t="s">
        <v>251</v>
      </c>
      <c r="B83" t="s">
        <v>252</v>
      </c>
      <c r="C83">
        <v>400</v>
      </c>
      <c r="E83">
        <f>C83*D83</f>
        <v>0</v>
      </c>
    </row>
    <row r="84" spans="1:5">
      <c r="A84" t="s">
        <v>253</v>
      </c>
      <c r="B84" t="s">
        <v>254</v>
      </c>
      <c r="C84">
        <v>400</v>
      </c>
      <c r="E84">
        <f t="shared" ref="E84:E90" si="6">C84*D84</f>
        <v>0</v>
      </c>
    </row>
    <row r="85" spans="1:5">
      <c r="A85" t="s">
        <v>255</v>
      </c>
      <c r="B85" t="s">
        <v>256</v>
      </c>
      <c r="C85">
        <v>400</v>
      </c>
      <c r="E85">
        <f t="shared" si="6"/>
        <v>0</v>
      </c>
    </row>
    <row r="86" spans="1:5">
      <c r="A86" t="s">
        <v>257</v>
      </c>
      <c r="B86" t="s">
        <v>258</v>
      </c>
      <c r="C86">
        <v>350</v>
      </c>
      <c r="D86">
        <v>2</v>
      </c>
      <c r="E86">
        <f t="shared" si="6"/>
        <v>700</v>
      </c>
    </row>
    <row r="87" spans="1:5">
      <c r="A87" t="s">
        <v>259</v>
      </c>
      <c r="B87" t="s">
        <v>260</v>
      </c>
      <c r="C87">
        <v>400</v>
      </c>
      <c r="E87">
        <f t="shared" si="6"/>
        <v>0</v>
      </c>
    </row>
    <row r="88" spans="1:5">
      <c r="A88" t="s">
        <v>261</v>
      </c>
      <c r="B88" t="s">
        <v>262</v>
      </c>
      <c r="C88">
        <v>400</v>
      </c>
      <c r="E88">
        <f t="shared" si="6"/>
        <v>0</v>
      </c>
    </row>
    <row r="89" spans="1:5">
      <c r="A89" t="s">
        <v>263</v>
      </c>
      <c r="B89" t="s">
        <v>264</v>
      </c>
      <c r="C89">
        <v>350</v>
      </c>
      <c r="E89">
        <f t="shared" si="6"/>
        <v>0</v>
      </c>
    </row>
    <row r="90" spans="1:5">
      <c r="A90" t="s">
        <v>265</v>
      </c>
      <c r="B90" t="s">
        <v>266</v>
      </c>
      <c r="C90">
        <v>400</v>
      </c>
      <c r="E90">
        <f t="shared" si="6"/>
        <v>0</v>
      </c>
    </row>
    <row r="91" spans="1:5">
      <c r="A91" s="46"/>
      <c r="B91" s="47" t="s">
        <v>210</v>
      </c>
      <c r="C91" s="46"/>
      <c r="D91" s="48"/>
      <c r="E91" s="48">
        <f>SUMPRODUCT(C83:C90,D83:D90)</f>
        <v>700</v>
      </c>
    </row>
    <row r="92" spans="1:5">
      <c r="A92" s="52"/>
      <c r="B92" s="52"/>
      <c r="C92" s="58"/>
      <c r="D92" s="58"/>
      <c r="E92" s="58"/>
    </row>
    <row r="93" spans="1:5">
      <c r="A93" s="59"/>
      <c r="B93" s="50" t="s">
        <v>267</v>
      </c>
      <c r="C93" s="49"/>
      <c r="D93" s="49"/>
      <c r="E93" s="49"/>
    </row>
    <row r="94" spans="1:5">
      <c r="A94" t="s">
        <v>268</v>
      </c>
      <c r="B94" t="s">
        <v>269</v>
      </c>
      <c r="C94">
        <v>600</v>
      </c>
      <c r="E94">
        <f>C94*D94</f>
        <v>0</v>
      </c>
    </row>
    <row r="95" spans="1:5">
      <c r="A95" t="s">
        <v>270</v>
      </c>
      <c r="B95" t="s">
        <v>271</v>
      </c>
      <c r="C95">
        <v>600</v>
      </c>
      <c r="D95">
        <v>1</v>
      </c>
      <c r="E95">
        <f t="shared" ref="E95:E104" si="7">C95*D95</f>
        <v>600</v>
      </c>
    </row>
    <row r="96" spans="1:5">
      <c r="A96" t="s">
        <v>272</v>
      </c>
      <c r="B96" t="s">
        <v>273</v>
      </c>
      <c r="C96">
        <v>600</v>
      </c>
      <c r="E96">
        <f t="shared" si="7"/>
        <v>0</v>
      </c>
    </row>
    <row r="97" spans="1:5">
      <c r="A97" t="s">
        <v>274</v>
      </c>
      <c r="B97" t="s">
        <v>275</v>
      </c>
      <c r="C97">
        <v>600</v>
      </c>
      <c r="E97">
        <f t="shared" si="7"/>
        <v>0</v>
      </c>
    </row>
    <row r="98" spans="1:5">
      <c r="A98" t="s">
        <v>276</v>
      </c>
      <c r="B98" t="s">
        <v>277</v>
      </c>
      <c r="C98">
        <v>600</v>
      </c>
      <c r="E98">
        <f t="shared" si="7"/>
        <v>0</v>
      </c>
    </row>
    <row r="99" spans="1:5">
      <c r="A99" t="s">
        <v>278</v>
      </c>
      <c r="B99" t="s">
        <v>279</v>
      </c>
      <c r="C99">
        <v>600</v>
      </c>
      <c r="E99">
        <f t="shared" si="7"/>
        <v>0</v>
      </c>
    </row>
    <row r="100" spans="1:5">
      <c r="A100" t="s">
        <v>280</v>
      </c>
      <c r="B100" t="s">
        <v>281</v>
      </c>
      <c r="C100">
        <v>150</v>
      </c>
      <c r="E100">
        <f t="shared" si="7"/>
        <v>0</v>
      </c>
    </row>
    <row r="101" spans="1:5">
      <c r="A101" t="s">
        <v>282</v>
      </c>
      <c r="B101" t="s">
        <v>283</v>
      </c>
      <c r="C101">
        <v>150</v>
      </c>
      <c r="E101">
        <f t="shared" si="7"/>
        <v>0</v>
      </c>
    </row>
    <row r="102" spans="1:5">
      <c r="A102" t="s">
        <v>284</v>
      </c>
      <c r="B102" t="s">
        <v>285</v>
      </c>
      <c r="C102">
        <v>150</v>
      </c>
      <c r="E102">
        <f t="shared" si="7"/>
        <v>0</v>
      </c>
    </row>
    <row r="103" spans="1:5">
      <c r="A103" t="s">
        <v>286</v>
      </c>
      <c r="B103" t="s">
        <v>287</v>
      </c>
      <c r="C103">
        <v>150</v>
      </c>
      <c r="E103">
        <f t="shared" si="7"/>
        <v>0</v>
      </c>
    </row>
    <row r="104" spans="1:5">
      <c r="A104" t="s">
        <v>288</v>
      </c>
      <c r="B104" t="s">
        <v>289</v>
      </c>
      <c r="C104">
        <v>150</v>
      </c>
      <c r="E104">
        <f t="shared" si="7"/>
        <v>0</v>
      </c>
    </row>
    <row r="105" spans="1:5">
      <c r="A105" s="46"/>
      <c r="B105" s="47" t="s">
        <v>210</v>
      </c>
      <c r="C105" s="46"/>
      <c r="D105" s="48"/>
      <c r="E105" s="48">
        <f>SUMPRODUCT(C94:C104,D94:D104)</f>
        <v>600</v>
      </c>
    </row>
    <row r="106" spans="1:5">
      <c r="A106" s="52"/>
      <c r="B106" s="52"/>
      <c r="C106" s="58"/>
      <c r="D106" s="58"/>
      <c r="E106" s="58"/>
    </row>
    <row r="107" spans="1:5">
      <c r="A107" s="43"/>
      <c r="B107" s="55" t="s">
        <v>290</v>
      </c>
      <c r="C107" s="54"/>
      <c r="D107" s="54"/>
      <c r="E107" s="54"/>
    </row>
    <row r="108" spans="1:5">
      <c r="A108" t="s">
        <v>291</v>
      </c>
      <c r="B108" t="s">
        <v>292</v>
      </c>
      <c r="C108">
        <v>150</v>
      </c>
      <c r="D108">
        <v>1</v>
      </c>
      <c r="E108">
        <f>C108*D108</f>
        <v>150</v>
      </c>
    </row>
    <row r="109" spans="1:5">
      <c r="A109" t="s">
        <v>293</v>
      </c>
      <c r="B109" t="s">
        <v>294</v>
      </c>
      <c r="C109">
        <v>150</v>
      </c>
      <c r="E109">
        <f t="shared" ref="E109:E114" si="8">C109*D109</f>
        <v>0</v>
      </c>
    </row>
    <row r="110" spans="1:5">
      <c r="A110" t="s">
        <v>295</v>
      </c>
      <c r="B110" t="s">
        <v>296</v>
      </c>
      <c r="C110">
        <v>120</v>
      </c>
      <c r="E110">
        <f t="shared" si="8"/>
        <v>0</v>
      </c>
    </row>
    <row r="111" spans="1:5">
      <c r="A111" t="s">
        <v>297</v>
      </c>
      <c r="B111" t="s">
        <v>298</v>
      </c>
      <c r="C111">
        <v>120</v>
      </c>
      <c r="E111">
        <f t="shared" si="8"/>
        <v>0</v>
      </c>
    </row>
    <row r="112" spans="1:5">
      <c r="A112" t="s">
        <v>299</v>
      </c>
      <c r="B112" t="s">
        <v>300</v>
      </c>
      <c r="C112">
        <v>120</v>
      </c>
      <c r="E112">
        <f t="shared" si="8"/>
        <v>0</v>
      </c>
    </row>
    <row r="113" spans="1:5">
      <c r="A113" t="s">
        <v>301</v>
      </c>
      <c r="B113" t="s">
        <v>302</v>
      </c>
      <c r="C113">
        <v>180</v>
      </c>
      <c r="E113">
        <f t="shared" si="8"/>
        <v>0</v>
      </c>
    </row>
    <row r="114" spans="1:5">
      <c r="A114" t="s">
        <v>303</v>
      </c>
      <c r="B114" t="s">
        <v>304</v>
      </c>
      <c r="C114">
        <v>180</v>
      </c>
      <c r="E114">
        <f t="shared" si="8"/>
        <v>0</v>
      </c>
    </row>
    <row r="115" spans="1:5">
      <c r="A115" s="46"/>
      <c r="B115" s="47" t="s">
        <v>305</v>
      </c>
      <c r="C115" s="46"/>
      <c r="D115" s="48"/>
      <c r="E115" s="48">
        <f>SUMPRODUCT(C108:C114,D108:D114)</f>
        <v>150</v>
      </c>
    </row>
  </sheetData>
  <mergeCells count="1">
    <mergeCell ref="A1:E2"/>
  </mergeCells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/>
  </sheetPr>
  <dimension ref="A1:P26"/>
  <sheetViews>
    <sheetView workbookViewId="0">
      <selection activeCell="F24" sqref="F24"/>
    </sheetView>
  </sheetViews>
  <sheetFormatPr defaultRowHeight="16.5"/>
  <cols>
    <col min="1" max="1" width="6.75" customWidth="1"/>
    <col min="2" max="2" width="10.625" bestFit="1" customWidth="1"/>
    <col min="3" max="3" width="7.125" customWidth="1"/>
    <col min="4" max="4" width="9.75" style="1" bestFit="1" customWidth="1"/>
    <col min="6" max="6" width="18" customWidth="1"/>
    <col min="7" max="9" width="7.25" style="1" bestFit="1" customWidth="1"/>
    <col min="10" max="10" width="8.25" style="1" bestFit="1" customWidth="1"/>
    <col min="11" max="11" width="25" bestFit="1" customWidth="1"/>
    <col min="12" max="12" width="10.625" bestFit="1" customWidth="1"/>
    <col min="13" max="16" width="8.125" customWidth="1"/>
  </cols>
  <sheetData>
    <row r="1" spans="1:16">
      <c r="A1" s="2" t="s">
        <v>5</v>
      </c>
      <c r="B1" s="3" t="s">
        <v>6</v>
      </c>
      <c r="C1" s="3" t="s">
        <v>7</v>
      </c>
      <c r="D1" s="1" t="s">
        <v>341</v>
      </c>
      <c r="F1" s="64" t="s">
        <v>342</v>
      </c>
      <c r="G1" s="1" t="s">
        <v>334</v>
      </c>
      <c r="H1" s="1" t="s">
        <v>11</v>
      </c>
      <c r="I1" s="1" t="s">
        <v>12</v>
      </c>
      <c r="J1" s="1" t="s">
        <v>13</v>
      </c>
      <c r="K1" s="4" t="s">
        <v>26</v>
      </c>
      <c r="L1" t="s">
        <v>335</v>
      </c>
      <c r="M1" t="s">
        <v>334</v>
      </c>
      <c r="N1" t="s">
        <v>11</v>
      </c>
      <c r="O1" t="s">
        <v>12</v>
      </c>
      <c r="P1" t="s">
        <v>13</v>
      </c>
    </row>
    <row r="2" spans="1:16">
      <c r="A2" s="2" t="s">
        <v>14</v>
      </c>
      <c r="B2" s="3" t="s">
        <v>15</v>
      </c>
      <c r="C2" s="3" t="s">
        <v>11</v>
      </c>
      <c r="D2" s="1">
        <v>1400</v>
      </c>
      <c r="G2" s="1">
        <f>SUMPRODUCT(--($C:$C=G1),$D:$D)</f>
        <v>1700</v>
      </c>
      <c r="H2" s="1">
        <f t="shared" ref="H2:J2" si="0">SUMPRODUCT(--($C:$C=H1),$D:$D)</f>
        <v>7800</v>
      </c>
      <c r="I2" s="1">
        <f t="shared" si="0"/>
        <v>7800</v>
      </c>
      <c r="J2" s="1">
        <f t="shared" si="0"/>
        <v>14800</v>
      </c>
      <c r="L2" t="s">
        <v>336</v>
      </c>
      <c r="M2" s="1">
        <f>SUMPRODUCT(--($C:$C=M$1),--($B:$B=$L2),$D:$D)</f>
        <v>500</v>
      </c>
      <c r="N2" s="1">
        <f t="shared" ref="N2:P2" si="1">SUMPRODUCT(--($C:$C=N$1),--($B:$B=$L2),$D:$D)</f>
        <v>1200</v>
      </c>
      <c r="O2" s="1">
        <f t="shared" si="1"/>
        <v>700</v>
      </c>
      <c r="P2" s="1">
        <f t="shared" si="1"/>
        <v>800</v>
      </c>
    </row>
    <row r="3" spans="1:16">
      <c r="A3" s="2" t="s">
        <v>17</v>
      </c>
      <c r="B3" s="3" t="s">
        <v>15</v>
      </c>
      <c r="C3" s="3" t="s">
        <v>13</v>
      </c>
      <c r="D3" s="1">
        <v>2400</v>
      </c>
      <c r="L3" t="s">
        <v>337</v>
      </c>
      <c r="M3" s="1">
        <f t="shared" ref="M3:P6" si="2">SUMPRODUCT(--($C:$C=M$1),--($B:$B=$L3),$D:$D)</f>
        <v>1200</v>
      </c>
      <c r="N3" s="1">
        <f t="shared" si="2"/>
        <v>800</v>
      </c>
      <c r="O3" s="1">
        <f t="shared" si="2"/>
        <v>1000</v>
      </c>
      <c r="P3" s="1">
        <f t="shared" si="2"/>
        <v>1200</v>
      </c>
    </row>
    <row r="4" spans="1:16">
      <c r="A4" s="2" t="s">
        <v>19</v>
      </c>
      <c r="B4" s="3" t="s">
        <v>15</v>
      </c>
      <c r="C4" s="3" t="s">
        <v>13</v>
      </c>
      <c r="D4" s="1">
        <v>2400</v>
      </c>
      <c r="L4" t="s">
        <v>338</v>
      </c>
      <c r="M4" s="1">
        <f t="shared" si="2"/>
        <v>0</v>
      </c>
      <c r="N4" s="1">
        <f t="shared" si="2"/>
        <v>2000</v>
      </c>
      <c r="O4" s="1">
        <f t="shared" si="2"/>
        <v>2600</v>
      </c>
      <c r="P4" s="1">
        <f t="shared" si="2"/>
        <v>1600</v>
      </c>
    </row>
    <row r="5" spans="1:16">
      <c r="A5" s="2" t="s">
        <v>21</v>
      </c>
      <c r="B5" s="3" t="s">
        <v>15</v>
      </c>
      <c r="C5" s="3" t="s">
        <v>13</v>
      </c>
      <c r="D5" s="1">
        <v>2400</v>
      </c>
      <c r="L5" t="s">
        <v>339</v>
      </c>
      <c r="M5" s="1">
        <f t="shared" si="2"/>
        <v>0</v>
      </c>
      <c r="N5" s="1">
        <f t="shared" si="2"/>
        <v>2400</v>
      </c>
      <c r="O5" s="1">
        <f t="shared" si="2"/>
        <v>1600</v>
      </c>
      <c r="P5" s="1">
        <f t="shared" si="2"/>
        <v>4000</v>
      </c>
    </row>
    <row r="6" spans="1:16">
      <c r="A6" s="2" t="s">
        <v>23</v>
      </c>
      <c r="B6" s="3" t="s">
        <v>15</v>
      </c>
      <c r="C6" s="3" t="s">
        <v>12</v>
      </c>
      <c r="D6" s="1">
        <v>1900</v>
      </c>
      <c r="L6" t="s">
        <v>340</v>
      </c>
      <c r="M6" s="1">
        <f t="shared" si="2"/>
        <v>0</v>
      </c>
      <c r="N6" s="1">
        <f t="shared" si="2"/>
        <v>1400</v>
      </c>
      <c r="O6" s="1">
        <f t="shared" si="2"/>
        <v>1900</v>
      </c>
      <c r="P6" s="1">
        <f t="shared" si="2"/>
        <v>7200</v>
      </c>
    </row>
    <row r="7" spans="1:16">
      <c r="A7" s="2" t="s">
        <v>24</v>
      </c>
      <c r="B7" s="3" t="s">
        <v>22</v>
      </c>
      <c r="C7" s="3" t="s">
        <v>11</v>
      </c>
      <c r="D7" s="1">
        <v>1200</v>
      </c>
      <c r="L7" t="s">
        <v>343</v>
      </c>
      <c r="M7" s="65">
        <f>SUM(M2:M6)</f>
        <v>1700</v>
      </c>
      <c r="N7" s="65">
        <f t="shared" ref="N7:P7" si="3">SUM(N2:N6)</f>
        <v>7800</v>
      </c>
      <c r="O7" s="65">
        <f t="shared" si="3"/>
        <v>7800</v>
      </c>
      <c r="P7" s="65">
        <f t="shared" si="3"/>
        <v>14800</v>
      </c>
    </row>
    <row r="8" spans="1:16">
      <c r="A8" s="2" t="s">
        <v>25</v>
      </c>
      <c r="B8" s="3" t="s">
        <v>22</v>
      </c>
      <c r="C8" s="3" t="s">
        <v>11</v>
      </c>
      <c r="D8" s="1">
        <v>1200</v>
      </c>
    </row>
    <row r="9" spans="1:16">
      <c r="A9" s="2" t="s">
        <v>3</v>
      </c>
      <c r="B9" s="3" t="s">
        <v>22</v>
      </c>
      <c r="C9" s="3" t="s">
        <v>13</v>
      </c>
      <c r="D9" s="1">
        <v>2000</v>
      </c>
    </row>
    <row r="10" spans="1:16">
      <c r="A10" s="2" t="s">
        <v>28</v>
      </c>
      <c r="B10" s="3" t="s">
        <v>22</v>
      </c>
      <c r="C10" s="3" t="s">
        <v>13</v>
      </c>
      <c r="D10" s="1">
        <v>2000</v>
      </c>
    </row>
    <row r="11" spans="1:16">
      <c r="A11" s="2" t="s">
        <v>29</v>
      </c>
      <c r="B11" s="3" t="s">
        <v>22</v>
      </c>
      <c r="C11" s="3" t="s">
        <v>12</v>
      </c>
      <c r="D11" s="1">
        <v>1600</v>
      </c>
    </row>
    <row r="12" spans="1:16">
      <c r="A12" s="2" t="s">
        <v>30</v>
      </c>
      <c r="B12" s="3" t="s">
        <v>16</v>
      </c>
      <c r="C12" s="3" t="s">
        <v>11</v>
      </c>
      <c r="D12" s="1">
        <v>600</v>
      </c>
    </row>
    <row r="13" spans="1:16">
      <c r="A13" s="2" t="s">
        <v>31</v>
      </c>
      <c r="B13" s="3" t="s">
        <v>16</v>
      </c>
      <c r="C13" s="3" t="s">
        <v>11</v>
      </c>
      <c r="D13" s="1">
        <v>600</v>
      </c>
    </row>
    <row r="14" spans="1:16">
      <c r="A14" s="2" t="s">
        <v>32</v>
      </c>
      <c r="B14" s="3" t="s">
        <v>16</v>
      </c>
      <c r="C14" s="3" t="s">
        <v>13</v>
      </c>
      <c r="D14" s="1">
        <v>800</v>
      </c>
    </row>
    <row r="15" spans="1:16">
      <c r="A15" s="2" t="s">
        <v>33</v>
      </c>
      <c r="B15" s="3" t="s">
        <v>16</v>
      </c>
      <c r="C15" s="3" t="s">
        <v>12</v>
      </c>
      <c r="D15" s="1">
        <v>700</v>
      </c>
    </row>
    <row r="16" spans="1:16">
      <c r="A16" s="2" t="s">
        <v>34</v>
      </c>
      <c r="B16" s="3" t="s">
        <v>16</v>
      </c>
      <c r="C16" s="3" t="s">
        <v>10</v>
      </c>
      <c r="D16" s="1">
        <v>500</v>
      </c>
    </row>
    <row r="17" spans="1:4">
      <c r="A17" s="2" t="s">
        <v>35</v>
      </c>
      <c r="B17" s="3" t="s">
        <v>20</v>
      </c>
      <c r="C17" s="3" t="s">
        <v>11</v>
      </c>
      <c r="D17" s="1">
        <v>1000</v>
      </c>
    </row>
    <row r="18" spans="1:4">
      <c r="A18" s="2" t="s">
        <v>36</v>
      </c>
      <c r="B18" s="3" t="s">
        <v>20</v>
      </c>
      <c r="C18" s="3" t="s">
        <v>11</v>
      </c>
      <c r="D18" s="1">
        <v>1000</v>
      </c>
    </row>
    <row r="19" spans="1:4">
      <c r="A19" s="2" t="s">
        <v>37</v>
      </c>
      <c r="B19" s="3" t="s">
        <v>20</v>
      </c>
      <c r="C19" s="3" t="s">
        <v>13</v>
      </c>
      <c r="D19" s="1">
        <v>1600</v>
      </c>
    </row>
    <row r="20" spans="1:4">
      <c r="A20" s="2" t="s">
        <v>2</v>
      </c>
      <c r="B20" s="3" t="s">
        <v>20</v>
      </c>
      <c r="C20" s="3" t="s">
        <v>12</v>
      </c>
      <c r="D20" s="1">
        <v>1300</v>
      </c>
    </row>
    <row r="21" spans="1:4">
      <c r="A21" s="2" t="s">
        <v>38</v>
      </c>
      <c r="B21" s="3" t="s">
        <v>20</v>
      </c>
      <c r="C21" s="3" t="s">
        <v>12</v>
      </c>
      <c r="D21" s="1">
        <v>1300</v>
      </c>
    </row>
    <row r="22" spans="1:4">
      <c r="A22" s="2" t="s">
        <v>1</v>
      </c>
      <c r="B22" s="3" t="s">
        <v>18</v>
      </c>
      <c r="C22" s="3" t="s">
        <v>11</v>
      </c>
      <c r="D22" s="1">
        <v>800</v>
      </c>
    </row>
    <row r="23" spans="1:4">
      <c r="A23" s="2" t="s">
        <v>39</v>
      </c>
      <c r="B23" s="3" t="s">
        <v>18</v>
      </c>
      <c r="C23" s="3" t="s">
        <v>13</v>
      </c>
      <c r="D23" s="1">
        <v>1200</v>
      </c>
    </row>
    <row r="24" spans="1:4">
      <c r="A24" s="2" t="s">
        <v>40</v>
      </c>
      <c r="B24" s="3" t="s">
        <v>18</v>
      </c>
      <c r="C24" s="3" t="s">
        <v>12</v>
      </c>
      <c r="D24" s="1">
        <v>1000</v>
      </c>
    </row>
    <row r="25" spans="1:4">
      <c r="A25" s="2" t="s">
        <v>41</v>
      </c>
      <c r="B25" s="3" t="s">
        <v>18</v>
      </c>
      <c r="C25" s="3" t="s">
        <v>10</v>
      </c>
      <c r="D25" s="1">
        <v>600</v>
      </c>
    </row>
    <row r="26" spans="1:4">
      <c r="A26" s="2" t="s">
        <v>42</v>
      </c>
      <c r="B26" s="3" t="s">
        <v>18</v>
      </c>
      <c r="C26" s="3" t="s">
        <v>10</v>
      </c>
      <c r="D26" s="1">
        <v>600</v>
      </c>
    </row>
  </sheetData>
  <phoneticPr fontId="4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workbookViewId="0">
      <selection activeCell="N20" sqref="N20"/>
    </sheetView>
  </sheetViews>
  <sheetFormatPr defaultRowHeight="16.5"/>
  <cols>
    <col min="1" max="1" width="9" style="3"/>
    <col min="2" max="2" width="15" style="3" customWidth="1"/>
    <col min="3" max="3" width="6.5" style="3" customWidth="1"/>
    <col min="4" max="4" width="7.375" style="3" customWidth="1"/>
    <col min="5" max="6" width="9" style="3"/>
    <col min="7" max="7" width="24.75" style="3" customWidth="1"/>
    <col min="8" max="8" width="10.625" style="3" bestFit="1" customWidth="1"/>
    <col min="9" max="12" width="5.5" style="3" bestFit="1" customWidth="1"/>
    <col min="13" max="16384" width="9" style="3"/>
  </cols>
  <sheetData>
    <row r="1" spans="1:12">
      <c r="A1" s="2" t="s">
        <v>5</v>
      </c>
      <c r="B1" s="3" t="s">
        <v>6</v>
      </c>
      <c r="C1" s="3" t="s">
        <v>7</v>
      </c>
      <c r="D1" s="3" t="s">
        <v>8</v>
      </c>
      <c r="G1" s="4" t="s">
        <v>9</v>
      </c>
      <c r="H1" s="3" t="s">
        <v>6</v>
      </c>
      <c r="I1" s="3" t="s">
        <v>10</v>
      </c>
      <c r="J1" s="3" t="s">
        <v>11</v>
      </c>
      <c r="K1" s="3" t="s">
        <v>12</v>
      </c>
      <c r="L1" s="3" t="s">
        <v>13</v>
      </c>
    </row>
    <row r="2" spans="1:12">
      <c r="A2" s="2" t="s">
        <v>14</v>
      </c>
      <c r="B2" s="3" t="s">
        <v>15</v>
      </c>
      <c r="C2" s="3" t="s">
        <v>11</v>
      </c>
      <c r="D2" s="3">
        <f t="shared" ref="D2:D26" si="0">INDEX($H$1:$L$6,MATCH(B2,$H$1:$H$6,0),MATCH(C2,$H$1:$L$1,0))</f>
        <v>1400</v>
      </c>
      <c r="G2" s="4"/>
      <c r="H2" s="3" t="s">
        <v>16</v>
      </c>
      <c r="I2" s="3">
        <v>500</v>
      </c>
      <c r="J2" s="3">
        <v>600</v>
      </c>
      <c r="K2" s="3">
        <v>700</v>
      </c>
      <c r="L2" s="3">
        <v>800</v>
      </c>
    </row>
    <row r="3" spans="1:12">
      <c r="A3" s="2" t="s">
        <v>17</v>
      </c>
      <c r="B3" s="3" t="s">
        <v>15</v>
      </c>
      <c r="C3" s="3" t="s">
        <v>13</v>
      </c>
      <c r="D3" s="3">
        <f t="shared" si="0"/>
        <v>2400</v>
      </c>
      <c r="G3" s="4"/>
      <c r="H3" s="3" t="s">
        <v>18</v>
      </c>
      <c r="I3" s="3">
        <v>600</v>
      </c>
      <c r="J3" s="3">
        <v>800</v>
      </c>
      <c r="K3" s="3">
        <v>1000</v>
      </c>
      <c r="L3" s="3">
        <v>1200</v>
      </c>
    </row>
    <row r="4" spans="1:12">
      <c r="A4" s="2" t="s">
        <v>19</v>
      </c>
      <c r="B4" s="3" t="s">
        <v>15</v>
      </c>
      <c r="C4" s="3" t="s">
        <v>13</v>
      </c>
      <c r="D4" s="3">
        <f t="shared" si="0"/>
        <v>2400</v>
      </c>
      <c r="G4" s="4"/>
      <c r="H4" s="3" t="s">
        <v>20</v>
      </c>
      <c r="I4" s="3">
        <v>700</v>
      </c>
      <c r="J4" s="3">
        <v>1000</v>
      </c>
      <c r="K4" s="3">
        <v>1300</v>
      </c>
      <c r="L4" s="3">
        <v>1600</v>
      </c>
    </row>
    <row r="5" spans="1:12">
      <c r="A5" s="2" t="s">
        <v>21</v>
      </c>
      <c r="B5" s="3" t="s">
        <v>15</v>
      </c>
      <c r="C5" s="3" t="s">
        <v>13</v>
      </c>
      <c r="D5" s="3">
        <f t="shared" si="0"/>
        <v>2400</v>
      </c>
      <c r="G5" s="4"/>
      <c r="H5" s="3" t="s">
        <v>22</v>
      </c>
      <c r="I5" s="3">
        <v>800</v>
      </c>
      <c r="J5" s="3">
        <v>1200</v>
      </c>
      <c r="K5" s="3">
        <v>1600</v>
      </c>
      <c r="L5" s="3">
        <v>2000</v>
      </c>
    </row>
    <row r="6" spans="1:12">
      <c r="A6" s="2" t="s">
        <v>23</v>
      </c>
      <c r="B6" s="3" t="s">
        <v>15</v>
      </c>
      <c r="C6" s="3" t="s">
        <v>12</v>
      </c>
      <c r="D6" s="3">
        <f t="shared" si="0"/>
        <v>1900</v>
      </c>
      <c r="G6" s="4"/>
      <c r="H6" s="3" t="s">
        <v>15</v>
      </c>
      <c r="I6" s="3">
        <v>900</v>
      </c>
      <c r="J6" s="3">
        <v>1400</v>
      </c>
      <c r="K6" s="3">
        <v>1900</v>
      </c>
      <c r="L6" s="3">
        <v>2400</v>
      </c>
    </row>
    <row r="7" spans="1:12">
      <c r="A7" s="2" t="s">
        <v>24</v>
      </c>
      <c r="B7" s="3" t="s">
        <v>22</v>
      </c>
      <c r="C7" s="3" t="s">
        <v>11</v>
      </c>
      <c r="D7" s="3">
        <f t="shared" si="0"/>
        <v>1200</v>
      </c>
      <c r="G7" s="4"/>
    </row>
    <row r="8" spans="1:12">
      <c r="A8" s="2" t="s">
        <v>25</v>
      </c>
      <c r="B8" s="3" t="s">
        <v>22</v>
      </c>
      <c r="C8" s="3" t="s">
        <v>11</v>
      </c>
      <c r="D8" s="3">
        <f t="shared" si="0"/>
        <v>1200</v>
      </c>
      <c r="G8" s="4"/>
    </row>
    <row r="9" spans="1:12">
      <c r="A9" s="2" t="s">
        <v>3</v>
      </c>
      <c r="B9" s="3" t="s">
        <v>22</v>
      </c>
      <c r="C9" s="3" t="s">
        <v>13</v>
      </c>
      <c r="D9" s="3">
        <f t="shared" si="0"/>
        <v>2000</v>
      </c>
      <c r="G9" s="4" t="s">
        <v>26</v>
      </c>
      <c r="H9" s="5" t="s">
        <v>8</v>
      </c>
      <c r="I9" s="5" t="s">
        <v>27</v>
      </c>
    </row>
    <row r="10" spans="1:12">
      <c r="A10" s="2" t="s">
        <v>28</v>
      </c>
      <c r="B10" s="3" t="s">
        <v>22</v>
      </c>
      <c r="C10" s="3" t="s">
        <v>13</v>
      </c>
      <c r="D10" s="3">
        <f t="shared" si="0"/>
        <v>2000</v>
      </c>
      <c r="H10" s="3" t="s">
        <v>6</v>
      </c>
      <c r="I10" s="3" t="s">
        <v>10</v>
      </c>
      <c r="J10" s="3" t="s">
        <v>11</v>
      </c>
      <c r="K10" s="3" t="s">
        <v>12</v>
      </c>
      <c r="L10" s="3" t="s">
        <v>13</v>
      </c>
    </row>
    <row r="11" spans="1:12">
      <c r="A11" s="2" t="s">
        <v>29</v>
      </c>
      <c r="B11" s="3" t="s">
        <v>22</v>
      </c>
      <c r="C11" s="3" t="s">
        <v>12</v>
      </c>
      <c r="D11" s="3">
        <f t="shared" si="0"/>
        <v>1600</v>
      </c>
      <c r="H11" s="3" t="s">
        <v>16</v>
      </c>
      <c r="I11" s="3">
        <f t="shared" ref="I11:L15" si="1">SUMPRODUCT(($B$2:$B$26=$H11)*1,($C$2:$C$26=I$10)*1,$D$2:$D$26)</f>
        <v>500</v>
      </c>
      <c r="J11" s="3">
        <f t="shared" si="1"/>
        <v>1200</v>
      </c>
      <c r="K11" s="3">
        <f t="shared" si="1"/>
        <v>700</v>
      </c>
      <c r="L11" s="3">
        <f t="shared" si="1"/>
        <v>800</v>
      </c>
    </row>
    <row r="12" spans="1:12">
      <c r="A12" s="2" t="s">
        <v>30</v>
      </c>
      <c r="B12" s="3" t="s">
        <v>16</v>
      </c>
      <c r="C12" s="3" t="s">
        <v>11</v>
      </c>
      <c r="D12" s="3">
        <f t="shared" si="0"/>
        <v>600</v>
      </c>
      <c r="H12" s="3" t="s">
        <v>18</v>
      </c>
      <c r="I12" s="3">
        <f t="shared" si="1"/>
        <v>1200</v>
      </c>
      <c r="J12" s="3">
        <f t="shared" si="1"/>
        <v>800</v>
      </c>
      <c r="K12" s="3">
        <f t="shared" si="1"/>
        <v>1000</v>
      </c>
      <c r="L12" s="3">
        <f t="shared" si="1"/>
        <v>1200</v>
      </c>
    </row>
    <row r="13" spans="1:12">
      <c r="A13" s="2" t="s">
        <v>31</v>
      </c>
      <c r="B13" s="3" t="s">
        <v>16</v>
      </c>
      <c r="C13" s="3" t="s">
        <v>11</v>
      </c>
      <c r="D13" s="3">
        <f t="shared" si="0"/>
        <v>600</v>
      </c>
      <c r="H13" s="3" t="s">
        <v>20</v>
      </c>
      <c r="I13" s="3">
        <f t="shared" si="1"/>
        <v>0</v>
      </c>
      <c r="J13" s="3">
        <f t="shared" si="1"/>
        <v>2000</v>
      </c>
      <c r="K13" s="3">
        <f t="shared" si="1"/>
        <v>2600</v>
      </c>
      <c r="L13" s="3">
        <f t="shared" si="1"/>
        <v>1600</v>
      </c>
    </row>
    <row r="14" spans="1:12">
      <c r="A14" s="2" t="s">
        <v>32</v>
      </c>
      <c r="B14" s="3" t="s">
        <v>16</v>
      </c>
      <c r="C14" s="3" t="s">
        <v>13</v>
      </c>
      <c r="D14" s="3">
        <f t="shared" si="0"/>
        <v>800</v>
      </c>
      <c r="H14" s="3" t="s">
        <v>22</v>
      </c>
      <c r="I14" s="3">
        <f t="shared" si="1"/>
        <v>0</v>
      </c>
      <c r="J14" s="3">
        <f t="shared" si="1"/>
        <v>2400</v>
      </c>
      <c r="K14" s="3">
        <f t="shared" si="1"/>
        <v>1600</v>
      </c>
      <c r="L14" s="3">
        <f t="shared" si="1"/>
        <v>4000</v>
      </c>
    </row>
    <row r="15" spans="1:12">
      <c r="A15" s="2" t="s">
        <v>33</v>
      </c>
      <c r="B15" s="3" t="s">
        <v>16</v>
      </c>
      <c r="C15" s="3" t="s">
        <v>12</v>
      </c>
      <c r="D15" s="3">
        <f t="shared" si="0"/>
        <v>700</v>
      </c>
      <c r="H15" s="3" t="s">
        <v>15</v>
      </c>
      <c r="I15" s="3">
        <f t="shared" si="1"/>
        <v>0</v>
      </c>
      <c r="J15" s="3">
        <f t="shared" si="1"/>
        <v>1400</v>
      </c>
      <c r="K15" s="3">
        <f t="shared" si="1"/>
        <v>1900</v>
      </c>
      <c r="L15" s="3">
        <f t="shared" si="1"/>
        <v>7200</v>
      </c>
    </row>
    <row r="16" spans="1:12">
      <c r="A16" s="2" t="s">
        <v>34</v>
      </c>
      <c r="B16" s="3" t="s">
        <v>16</v>
      </c>
      <c r="C16" s="3" t="s">
        <v>10</v>
      </c>
      <c r="D16" s="3">
        <f t="shared" si="0"/>
        <v>500</v>
      </c>
    </row>
    <row r="17" spans="1:4">
      <c r="A17" s="2" t="s">
        <v>35</v>
      </c>
      <c r="B17" s="3" t="s">
        <v>20</v>
      </c>
      <c r="C17" s="3" t="s">
        <v>11</v>
      </c>
      <c r="D17" s="3">
        <f t="shared" si="0"/>
        <v>1000</v>
      </c>
    </row>
    <row r="18" spans="1:4">
      <c r="A18" s="2" t="s">
        <v>36</v>
      </c>
      <c r="B18" s="3" t="s">
        <v>20</v>
      </c>
      <c r="C18" s="3" t="s">
        <v>11</v>
      </c>
      <c r="D18" s="3">
        <f t="shared" si="0"/>
        <v>1000</v>
      </c>
    </row>
    <row r="19" spans="1:4">
      <c r="A19" s="2" t="s">
        <v>37</v>
      </c>
      <c r="B19" s="3" t="s">
        <v>20</v>
      </c>
      <c r="C19" s="3" t="s">
        <v>13</v>
      </c>
      <c r="D19" s="3">
        <f t="shared" si="0"/>
        <v>1600</v>
      </c>
    </row>
    <row r="20" spans="1:4">
      <c r="A20" s="2" t="s">
        <v>2</v>
      </c>
      <c r="B20" s="3" t="s">
        <v>20</v>
      </c>
      <c r="C20" s="3" t="s">
        <v>12</v>
      </c>
      <c r="D20" s="3">
        <f t="shared" si="0"/>
        <v>1300</v>
      </c>
    </row>
    <row r="21" spans="1:4">
      <c r="A21" s="2" t="s">
        <v>38</v>
      </c>
      <c r="B21" s="3" t="s">
        <v>20</v>
      </c>
      <c r="C21" s="3" t="s">
        <v>12</v>
      </c>
      <c r="D21" s="3">
        <f t="shared" si="0"/>
        <v>1300</v>
      </c>
    </row>
    <row r="22" spans="1:4">
      <c r="A22" s="2" t="s">
        <v>1</v>
      </c>
      <c r="B22" s="3" t="s">
        <v>18</v>
      </c>
      <c r="C22" s="3" t="s">
        <v>11</v>
      </c>
      <c r="D22" s="3">
        <f t="shared" si="0"/>
        <v>800</v>
      </c>
    </row>
    <row r="23" spans="1:4">
      <c r="A23" s="2" t="s">
        <v>39</v>
      </c>
      <c r="B23" s="3" t="s">
        <v>18</v>
      </c>
      <c r="C23" s="3" t="s">
        <v>13</v>
      </c>
      <c r="D23" s="3">
        <f t="shared" si="0"/>
        <v>1200</v>
      </c>
    </row>
    <row r="24" spans="1:4">
      <c r="A24" s="2" t="s">
        <v>40</v>
      </c>
      <c r="B24" s="3" t="s">
        <v>18</v>
      </c>
      <c r="C24" s="3" t="s">
        <v>12</v>
      </c>
      <c r="D24" s="3">
        <f t="shared" si="0"/>
        <v>1000</v>
      </c>
    </row>
    <row r="25" spans="1:4">
      <c r="A25" s="2" t="s">
        <v>41</v>
      </c>
      <c r="B25" s="3" t="s">
        <v>18</v>
      </c>
      <c r="C25" s="3" t="s">
        <v>10</v>
      </c>
      <c r="D25" s="3">
        <f t="shared" si="0"/>
        <v>600</v>
      </c>
    </row>
    <row r="26" spans="1:4">
      <c r="A26" s="2" t="s">
        <v>42</v>
      </c>
      <c r="B26" s="3" t="s">
        <v>18</v>
      </c>
      <c r="C26" s="3" t="s">
        <v>10</v>
      </c>
      <c r="D26" s="3">
        <f t="shared" si="0"/>
        <v>600</v>
      </c>
    </row>
    <row r="29" spans="1:4" ht="17.25">
      <c r="A29" s="6" t="s">
        <v>43</v>
      </c>
    </row>
    <row r="30" spans="1:4" ht="17.25">
      <c r="A30" s="6" t="s">
        <v>44</v>
      </c>
    </row>
    <row r="31" spans="1:4" ht="17.25">
      <c r="A31" s="6" t="s">
        <v>45</v>
      </c>
    </row>
    <row r="32" spans="1:4" ht="17.25">
      <c r="A32" s="6" t="s">
        <v>46</v>
      </c>
    </row>
    <row r="33" spans="1:1" ht="17.25">
      <c r="A33" s="6" t="s">
        <v>47</v>
      </c>
    </row>
    <row r="34" spans="1:1" ht="17.25">
      <c r="A34" s="6" t="s">
        <v>48</v>
      </c>
    </row>
    <row r="35" spans="1:1" ht="17.25">
      <c r="A35" s="6" t="s">
        <v>49</v>
      </c>
    </row>
    <row r="36" spans="1:1">
      <c r="A36" s="7"/>
    </row>
    <row r="37" spans="1:1" ht="17.25">
      <c r="A37" s="6" t="s">
        <v>50</v>
      </c>
    </row>
    <row r="38" spans="1:1" ht="17.25">
      <c r="A38" s="6" t="s">
        <v>51</v>
      </c>
    </row>
    <row r="39" spans="1:1" ht="17.25">
      <c r="A39" s="6" t="s">
        <v>52</v>
      </c>
    </row>
    <row r="40" spans="1:1">
      <c r="A40" s="2"/>
    </row>
    <row r="41" spans="1:1" ht="18">
      <c r="A41" s="8" t="s">
        <v>53</v>
      </c>
    </row>
    <row r="42" spans="1:1" ht="17.25">
      <c r="A42" s="9" t="s">
        <v>54</v>
      </c>
    </row>
    <row r="43" spans="1:1" ht="17.25">
      <c r="A43" s="10" t="s">
        <v>55</v>
      </c>
    </row>
    <row r="44" spans="1:1" ht="17.25">
      <c r="A44" s="10" t="s">
        <v>56</v>
      </c>
    </row>
    <row r="45" spans="1:1" ht="17.25">
      <c r="A45" s="10" t="s">
        <v>57</v>
      </c>
    </row>
    <row r="46" spans="1:1" ht="17.25">
      <c r="A46" s="11" t="s">
        <v>58</v>
      </c>
    </row>
    <row r="47" spans="1:1">
      <c r="A47" s="2"/>
    </row>
    <row r="48" spans="1:1">
      <c r="A48" s="12"/>
    </row>
    <row r="49" spans="1:2" ht="17.25">
      <c r="A49" s="13" t="s">
        <v>59</v>
      </c>
      <c r="B49" s="14"/>
    </row>
    <row r="50" spans="1:2" ht="17.25">
      <c r="A50" s="15" t="s">
        <v>60</v>
      </c>
      <c r="B50" s="16"/>
    </row>
    <row r="51" spans="1:2" ht="17.25">
      <c r="A51" s="15" t="s">
        <v>61</v>
      </c>
      <c r="B51" s="16"/>
    </row>
    <row r="52" spans="1:2" ht="17.25">
      <c r="A52" s="15" t="s">
        <v>62</v>
      </c>
      <c r="B52" s="16"/>
    </row>
    <row r="53" spans="1:2" ht="17.25">
      <c r="A53" s="15" t="s">
        <v>63</v>
      </c>
      <c r="B53" s="16"/>
    </row>
    <row r="54" spans="1:2">
      <c r="A54" s="17" t="s">
        <v>64</v>
      </c>
      <c r="B54" s="17" t="s">
        <v>65</v>
      </c>
    </row>
    <row r="55" spans="1:2">
      <c r="A55" s="17">
        <v>0</v>
      </c>
      <c r="B55" s="17" t="s">
        <v>66</v>
      </c>
    </row>
    <row r="56" spans="1:2">
      <c r="A56" s="17">
        <v>-1</v>
      </c>
      <c r="B56" s="17" t="s">
        <v>67</v>
      </c>
    </row>
    <row r="57" spans="1:2" ht="17.25">
      <c r="A57" s="18" t="s">
        <v>68</v>
      </c>
      <c r="B57" s="19"/>
    </row>
    <row r="58" spans="1:2">
      <c r="A58" s="2"/>
    </row>
    <row r="59" spans="1:2">
      <c r="A59" s="12"/>
    </row>
    <row r="60" spans="1:2" ht="17.25">
      <c r="A60" s="9" t="s">
        <v>69</v>
      </c>
    </row>
    <row r="61" spans="1:2" ht="17.25">
      <c r="A61" s="10" t="s">
        <v>70</v>
      </c>
    </row>
    <row r="62" spans="1:2" ht="17.25">
      <c r="A62" s="10" t="s">
        <v>71</v>
      </c>
    </row>
    <row r="63" spans="1:2" ht="17.25">
      <c r="A63" s="10" t="s">
        <v>72</v>
      </c>
    </row>
    <row r="64" spans="1:2" ht="17.25">
      <c r="A64" s="10" t="s">
        <v>73</v>
      </c>
    </row>
    <row r="65" spans="1:1" ht="17.25">
      <c r="A65" s="10" t="s">
        <v>74</v>
      </c>
    </row>
    <row r="66" spans="1:1" ht="17.25">
      <c r="A66" s="11" t="s">
        <v>75</v>
      </c>
    </row>
  </sheetData>
  <phoneticPr fontId="4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F16"/>
  <sheetViews>
    <sheetView workbookViewId="0">
      <selection activeCell="J15" sqref="J15"/>
    </sheetView>
  </sheetViews>
  <sheetFormatPr defaultRowHeight="16.5"/>
  <cols>
    <col min="1" max="1" width="8.375" customWidth="1"/>
    <col min="6" max="6" width="20.25" bestFit="1" customWidth="1"/>
  </cols>
  <sheetData>
    <row r="1" spans="1:6">
      <c r="A1">
        <v>10</v>
      </c>
      <c r="B1">
        <v>20</v>
      </c>
      <c r="C1">
        <v>30</v>
      </c>
      <c r="D1">
        <v>40</v>
      </c>
      <c r="E1" s="62">
        <f>SUM(A1:D1)</f>
        <v>100</v>
      </c>
      <c r="F1" s="63" t="s">
        <v>344</v>
      </c>
    </row>
    <row r="2" spans="1:6">
      <c r="A2">
        <v>50</v>
      </c>
      <c r="B2">
        <v>60</v>
      </c>
      <c r="C2">
        <v>70</v>
      </c>
      <c r="D2">
        <v>80</v>
      </c>
      <c r="E2" s="62">
        <f t="array" ref="E2">SUM(A2:D2+A1:D1)</f>
        <v>360</v>
      </c>
      <c r="F2" s="63" t="s">
        <v>345</v>
      </c>
    </row>
    <row r="3" spans="1:6">
      <c r="E3" s="63"/>
      <c r="F3" s="63"/>
    </row>
    <row r="4" spans="1:6">
      <c r="E4">
        <f t="array" ref="E4">SUM(A1:D1*A2:D2)</f>
        <v>7000</v>
      </c>
      <c r="F4" s="63" t="s">
        <v>346</v>
      </c>
    </row>
    <row r="5" spans="1:6">
      <c r="F5" s="63"/>
    </row>
    <row r="6" spans="1:6">
      <c r="F6" s="63"/>
    </row>
    <row r="7" spans="1:6">
      <c r="A7" s="66" t="s">
        <v>345</v>
      </c>
      <c r="F7" s="63"/>
    </row>
    <row r="8" spans="1:6">
      <c r="A8">
        <f>A1+A2</f>
        <v>60</v>
      </c>
      <c r="B8">
        <f t="shared" ref="B8:D8" si="0">B1+B2</f>
        <v>80</v>
      </c>
      <c r="C8">
        <f t="shared" si="0"/>
        <v>100</v>
      </c>
      <c r="D8">
        <f t="shared" si="0"/>
        <v>120</v>
      </c>
      <c r="E8">
        <f>SUM(A8:D8)</f>
        <v>360</v>
      </c>
    </row>
    <row r="10" spans="1:6">
      <c r="A10" s="63" t="s">
        <v>347</v>
      </c>
    </row>
    <row r="13" spans="1:6">
      <c r="A13" s="66" t="s">
        <v>346</v>
      </c>
      <c r="B13" s="63"/>
      <c r="C13" s="63"/>
      <c r="D13" s="63"/>
      <c r="E13" s="63"/>
    </row>
    <row r="14" spans="1:6">
      <c r="A14">
        <f>A1*A2</f>
        <v>500</v>
      </c>
      <c r="B14">
        <f t="shared" ref="B14:D14" si="1">B1*B2</f>
        <v>1200</v>
      </c>
      <c r="C14">
        <f t="shared" si="1"/>
        <v>2100</v>
      </c>
      <c r="D14">
        <f t="shared" si="1"/>
        <v>3200</v>
      </c>
      <c r="E14">
        <f>SUM(A14:D14)</f>
        <v>7000</v>
      </c>
    </row>
    <row r="16" spans="1:6">
      <c r="A16" s="63" t="s">
        <v>348</v>
      </c>
    </row>
  </sheetData>
  <phoneticPr fontId="4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topLeftCell="A7" workbookViewId="0">
      <selection activeCell="H2" sqref="H2"/>
    </sheetView>
  </sheetViews>
  <sheetFormatPr defaultRowHeight="16.5"/>
  <cols>
    <col min="1" max="1" width="10.75" style="117" customWidth="1"/>
    <col min="2" max="2" width="36.375" style="117" customWidth="1"/>
    <col min="3" max="3" width="31.125" style="117" customWidth="1"/>
    <col min="4" max="4" width="9" style="135"/>
    <col min="5" max="16384" width="9" style="117"/>
  </cols>
  <sheetData>
    <row r="1" spans="1:4">
      <c r="A1" s="142" t="s">
        <v>444</v>
      </c>
      <c r="B1" s="142" t="s">
        <v>445</v>
      </c>
      <c r="C1" s="135"/>
      <c r="D1" s="117"/>
    </row>
    <row r="2" spans="1:4">
      <c r="A2" s="142" t="s">
        <v>446</v>
      </c>
      <c r="B2" s="142" t="s">
        <v>447</v>
      </c>
      <c r="C2" s="135"/>
      <c r="D2" s="117"/>
    </row>
    <row r="3" spans="1:4" ht="17.25" thickBot="1">
      <c r="A3" s="143">
        <v>79</v>
      </c>
      <c r="B3" s="144">
        <v>70</v>
      </c>
      <c r="C3" s="145">
        <f t="array" ref="C3">FREQUENCY(A3:A11,$B$3:$B$5)</f>
        <v>1</v>
      </c>
      <c r="D3" s="117"/>
    </row>
    <row r="4" spans="1:4" ht="17.25" thickBot="1">
      <c r="A4" s="143">
        <v>85</v>
      </c>
      <c r="B4" s="146">
        <v>79</v>
      </c>
      <c r="C4" s="145">
        <f t="array" ref="C4">FREQUENCY(A4:A12,$B$3:$B$5)</f>
        <v>1</v>
      </c>
      <c r="D4" s="117"/>
    </row>
    <row r="5" spans="1:4" ht="17.25" thickBot="1">
      <c r="A5" s="143">
        <v>78</v>
      </c>
      <c r="B5" s="147">
        <v>89</v>
      </c>
      <c r="C5" s="145">
        <f t="array" ref="C5">FREQUENCY(A5:A13,$B$3:$B$5)</f>
        <v>2</v>
      </c>
      <c r="D5" s="117"/>
    </row>
    <row r="6" spans="1:4" ht="17.25" thickBot="1">
      <c r="A6" s="143">
        <v>85</v>
      </c>
      <c r="B6" s="143"/>
      <c r="C6" s="135"/>
      <c r="D6" s="117"/>
    </row>
    <row r="7" spans="1:4" ht="17.25" thickBot="1">
      <c r="A7" s="143">
        <v>50</v>
      </c>
      <c r="B7" s="143"/>
      <c r="C7" s="135"/>
      <c r="D7" s="117"/>
    </row>
    <row r="8" spans="1:4" ht="17.25" thickBot="1">
      <c r="A8" s="143">
        <v>81</v>
      </c>
      <c r="B8" s="143"/>
      <c r="C8" s="135"/>
      <c r="D8" s="117"/>
    </row>
    <row r="9" spans="1:4" ht="17.25" thickBot="1">
      <c r="A9" s="143">
        <v>95</v>
      </c>
      <c r="B9" s="143"/>
      <c r="C9" s="135"/>
      <c r="D9" s="117"/>
    </row>
    <row r="10" spans="1:4" ht="17.25" thickBot="1">
      <c r="A10" s="143">
        <v>88</v>
      </c>
      <c r="B10" s="143"/>
      <c r="C10" s="135"/>
      <c r="D10" s="117"/>
    </row>
    <row r="11" spans="1:4" ht="17.25" thickBot="1">
      <c r="A11" s="143">
        <v>97</v>
      </c>
      <c r="B11" s="143"/>
      <c r="C11" s="135"/>
      <c r="D11" s="117"/>
    </row>
    <row r="12" spans="1:4">
      <c r="A12" s="142" t="s">
        <v>377</v>
      </c>
      <c r="B12" s="142" t="s">
        <v>378</v>
      </c>
      <c r="C12" s="135"/>
      <c r="D12" s="117"/>
    </row>
    <row r="13" spans="1:4" ht="17.25" thickBot="1">
      <c r="A13" s="148">
        <f t="array" ref="A13:A16">FREQUENCY(A3:A11,B3:B5)</f>
        <v>1</v>
      </c>
      <c r="B13" s="144" t="s">
        <v>380</v>
      </c>
      <c r="C13" s="149" t="s">
        <v>448</v>
      </c>
      <c r="D13" s="117"/>
    </row>
    <row r="14" spans="1:4" ht="17.25" thickBot="1">
      <c r="A14" s="148">
        <v>2</v>
      </c>
      <c r="B14" s="146" t="s">
        <v>382</v>
      </c>
      <c r="C14" s="150" t="s">
        <v>449</v>
      </c>
      <c r="D14" s="117"/>
    </row>
    <row r="15" spans="1:4" ht="17.25" thickBot="1">
      <c r="A15" s="148">
        <v>4</v>
      </c>
      <c r="B15" s="147" t="s">
        <v>384</v>
      </c>
      <c r="C15" s="151" t="s">
        <v>450</v>
      </c>
      <c r="D15" s="117"/>
    </row>
    <row r="16" spans="1:4" ht="17.25" thickBot="1">
      <c r="A16" s="148">
        <v>2</v>
      </c>
      <c r="B16" s="152" t="s">
        <v>386</v>
      </c>
      <c r="C16" s="135" t="s">
        <v>389</v>
      </c>
      <c r="D16" s="117"/>
    </row>
    <row r="18" spans="1:1">
      <c r="A18" s="139" t="s">
        <v>390</v>
      </c>
    </row>
    <row r="19" spans="1:1">
      <c r="A19" s="139" t="s">
        <v>391</v>
      </c>
    </row>
    <row r="20" spans="1:1">
      <c r="A20" s="139" t="s">
        <v>392</v>
      </c>
    </row>
    <row r="21" spans="1:1">
      <c r="A21" s="135" t="s">
        <v>393</v>
      </c>
    </row>
    <row r="22" spans="1:1">
      <c r="A22" s="136" t="s">
        <v>394</v>
      </c>
    </row>
    <row r="24" spans="1:1">
      <c r="A24" s="134" t="s">
        <v>395</v>
      </c>
    </row>
    <row r="25" spans="1:1">
      <c r="A25" s="136" t="s">
        <v>396</v>
      </c>
    </row>
    <row r="26" spans="1:1">
      <c r="A26" s="137" t="s">
        <v>397</v>
      </c>
    </row>
    <row r="27" spans="1:1">
      <c r="A27" s="138" t="s">
        <v>398</v>
      </c>
    </row>
    <row r="29" spans="1:1">
      <c r="A29" s="139" t="s">
        <v>399</v>
      </c>
    </row>
    <row r="30" spans="1:1">
      <c r="A30" s="139" t="s">
        <v>400</v>
      </c>
    </row>
    <row r="32" spans="1:1">
      <c r="A32" s="137" t="s">
        <v>401</v>
      </c>
    </row>
    <row r="33" spans="1:1">
      <c r="A33" s="153" t="s">
        <v>402</v>
      </c>
    </row>
    <row r="34" spans="1:1">
      <c r="A34" s="153" t="s">
        <v>403</v>
      </c>
    </row>
    <row r="35" spans="1:1">
      <c r="A35" s="153" t="s">
        <v>404</v>
      </c>
    </row>
    <row r="36" spans="1:1">
      <c r="A36" s="136" t="s">
        <v>405</v>
      </c>
    </row>
    <row r="38" spans="1:1">
      <c r="A38" s="137" t="s">
        <v>406</v>
      </c>
    </row>
    <row r="39" spans="1:1">
      <c r="A39" s="139" t="s">
        <v>407</v>
      </c>
    </row>
    <row r="40" spans="1:1">
      <c r="A40" s="139" t="s">
        <v>408</v>
      </c>
    </row>
    <row r="42" spans="1:1">
      <c r="A42" s="154" t="s">
        <v>409</v>
      </c>
    </row>
    <row r="43" spans="1:1">
      <c r="A43" s="155" t="s">
        <v>410</v>
      </c>
    </row>
    <row r="44" spans="1:1">
      <c r="A44" s="155" t="s">
        <v>411</v>
      </c>
    </row>
    <row r="45" spans="1:1">
      <c r="A45" s="134"/>
    </row>
    <row r="46" spans="1:1">
      <c r="A46" s="156" t="s">
        <v>412</v>
      </c>
    </row>
    <row r="47" spans="1:1">
      <c r="A47" s="156"/>
    </row>
    <row r="48" spans="1:1">
      <c r="A48" s="156"/>
    </row>
    <row r="49" spans="1:1">
      <c r="A49" s="156"/>
    </row>
    <row r="50" spans="1:1">
      <c r="A50" s="155" t="s">
        <v>413</v>
      </c>
    </row>
    <row r="51" spans="1:1">
      <c r="A51" s="155" t="s">
        <v>414</v>
      </c>
    </row>
    <row r="52" spans="1:1">
      <c r="A52" s="155" t="s">
        <v>451</v>
      </c>
    </row>
  </sheetData>
  <phoneticPr fontId="4" type="noConversion"/>
  <hyperlinks>
    <hyperlink ref="A42" r:id="rId1" display="javascript:ToggleDiv('divExpCollAsst_1')"/>
  </hyperlinks>
  <pageMargins left="0.75" right="0.75" top="1" bottom="1" header="0.5" footer="0.5"/>
  <pageSetup paperSize="9" orientation="portrait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本章重點</vt:lpstr>
      <vt:lpstr>product</vt:lpstr>
      <vt:lpstr>訂購單</vt:lpstr>
      <vt:lpstr>訂購單 (2)</vt:lpstr>
      <vt:lpstr>產品目錄</vt:lpstr>
      <vt:lpstr>SUMPRODUCT2</vt:lpstr>
      <vt:lpstr>index+sumproduct</vt:lpstr>
      <vt:lpstr>array</vt:lpstr>
      <vt:lpstr>frequency說明</vt:lpstr>
      <vt:lpstr>frequency</vt:lpstr>
      <vt:lpstr>frequency2</vt:lpstr>
      <vt:lpstr>countif 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</dc:creator>
  <cp:lastModifiedBy>SL</cp:lastModifiedBy>
  <dcterms:created xsi:type="dcterms:W3CDTF">2017-04-27T01:10:53Z</dcterms:created>
  <dcterms:modified xsi:type="dcterms:W3CDTF">2017-04-27T06:05:37Z</dcterms:modified>
</cp:coreProperties>
</file>