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C:\Users\red\Documents\teaching\excel2019fun\ex\vlookup\"/>
    </mc:Choice>
  </mc:AlternateContent>
  <xr:revisionPtr revIDLastSave="0" documentId="13_ncr:1_{130873FC-CAD9-469B-B3C0-0E0F74D3A29D}" xr6:coauthVersionLast="36" xr6:coauthVersionMax="36" xr10:uidLastSave="{00000000-0000-0000-0000-000000000000}"/>
  <bookViews>
    <workbookView xWindow="0" yWindow="0" windowWidth="28800" windowHeight="11736" tabRatio="621" activeTab="3" xr2:uid="{00000000-000D-0000-FFFF-FFFF00000000}"/>
  </bookViews>
  <sheets>
    <sheet name="summary" sheetId="16" r:id="rId1"/>
    <sheet name="2013" sheetId="17" r:id="rId2"/>
    <sheet name="參照函數" sheetId="9" r:id="rId3"/>
    <sheet name="參照綜合練習" sheetId="11" r:id="rId4"/>
    <sheet name="OFFSET1" sheetId="1" r:id="rId5"/>
    <sheet name="ROW&amp;COLUMN " sheetId="15" r:id="rId6"/>
    <sheet name="address" sheetId="10" r:id="rId7"/>
    <sheet name="AREAS" sheetId="5" r:id="rId8"/>
    <sheet name="AREAS-練習" sheetId="6" r:id="rId9"/>
    <sheet name="FORMULATEXT" sheetId="7" r:id="rId10"/>
    <sheet name="FORMULATEXT-練習" sheetId="8" r:id="rId11"/>
    <sheet name="transpose" sheetId="13" r:id="rId12"/>
    <sheet name="transpose-ex" sheetId="14" r:id="rId13"/>
  </sheets>
  <externalReferences>
    <externalReference r:id="rId14"/>
  </externalReferences>
  <definedNames>
    <definedName name="_xlnm._FilterDatabase" localSheetId="1" hidden="1">'2013'!$A$1:$F$20</definedName>
    <definedName name="AMOUNT">#REF!</definedName>
    <definedName name="amount1">#REF!</definedName>
    <definedName name="new">#REF!</definedName>
    <definedName name="信函">[1]match1!$A$2:$A$7</definedName>
    <definedName name="計費標準">[1]match1!$B$1:$H$1</definedName>
    <definedName name="起點">[1]match2!$A$2:$A$9</definedName>
    <definedName name="終點">[1]match2!$B$1:$I$1</definedName>
    <definedName name="業績">#REF!</definedName>
    <definedName name="業績2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" i="11" l="1"/>
  <c r="E28" i="17" l="1"/>
  <c r="E27" i="17"/>
  <c r="E26" i="17"/>
  <c r="E25" i="17"/>
  <c r="F20" i="17"/>
  <c r="E20" i="17"/>
  <c r="D20" i="17"/>
  <c r="F19" i="17"/>
  <c r="E19" i="17"/>
  <c r="D19" i="17"/>
  <c r="F18" i="17"/>
  <c r="E18" i="17"/>
  <c r="D18" i="17"/>
  <c r="E17" i="17"/>
  <c r="E16" i="17"/>
  <c r="F15" i="17"/>
  <c r="E15" i="17"/>
  <c r="D15" i="17"/>
  <c r="F14" i="17"/>
  <c r="E14" i="17"/>
  <c r="D14" i="17"/>
  <c r="F13" i="17"/>
  <c r="E13" i="17"/>
  <c r="D13" i="17"/>
  <c r="F12" i="17"/>
  <c r="E12" i="17"/>
  <c r="D12" i="17"/>
  <c r="F11" i="17"/>
  <c r="E11" i="17"/>
  <c r="D11" i="17"/>
  <c r="F10" i="17"/>
  <c r="E10" i="17"/>
  <c r="D10" i="17"/>
  <c r="F9" i="17"/>
  <c r="E9" i="17"/>
  <c r="D9" i="17"/>
  <c r="F8" i="17"/>
  <c r="E8" i="17"/>
  <c r="D8" i="17"/>
  <c r="F7" i="17"/>
  <c r="E7" i="17"/>
  <c r="D7" i="17"/>
  <c r="F6" i="17"/>
  <c r="E6" i="17"/>
  <c r="D6" i="17"/>
  <c r="F5" i="17"/>
  <c r="E5" i="17"/>
  <c r="D5" i="17"/>
  <c r="F4" i="17"/>
  <c r="E4" i="17"/>
  <c r="D4" i="17"/>
  <c r="F3" i="17"/>
  <c r="E3" i="17"/>
  <c r="D3" i="17"/>
  <c r="F2" i="17"/>
  <c r="E2" i="17"/>
  <c r="D2" i="17"/>
  <c r="A30" i="5"/>
  <c r="A29" i="5"/>
  <c r="A28" i="5"/>
  <c r="B30" i="15" a="1"/>
  <c r="B32" i="15" s="1"/>
  <c r="B26" i="15"/>
  <c r="B25" i="15"/>
  <c r="I11" i="15"/>
  <c r="B10" i="15" a="1"/>
  <c r="D10" i="15" s="1"/>
  <c r="I9" i="15"/>
  <c r="B8" i="15"/>
  <c r="I4" i="15"/>
  <c r="I3" i="15"/>
  <c r="B3" i="15" a="1"/>
  <c r="B5" i="15" s="1"/>
  <c r="B1" i="15"/>
  <c r="E24" i="17"/>
  <c r="E10" i="15" l="1"/>
  <c r="B3" i="15"/>
  <c r="B10" i="15"/>
  <c r="B30" i="15"/>
  <c r="B4" i="15"/>
  <c r="C10" i="15"/>
  <c r="B31" i="15"/>
  <c r="G51" i="14"/>
  <c r="F51" i="14"/>
  <c r="F50" i="14"/>
  <c r="G50" i="14" s="1"/>
  <c r="F49" i="14"/>
  <c r="G49" i="14" s="1"/>
  <c r="F48" i="14"/>
  <c r="G48" i="14" s="1"/>
  <c r="F47" i="14"/>
  <c r="G47" i="14" s="1"/>
  <c r="F46" i="14"/>
  <c r="G46" i="14" s="1"/>
  <c r="F45" i="14"/>
  <c r="G45" i="14" s="1"/>
  <c r="F44" i="14"/>
  <c r="G44" i="14" s="1"/>
  <c r="F43" i="14"/>
  <c r="G43" i="14" s="1"/>
  <c r="G42" i="14"/>
  <c r="F42" i="14"/>
  <c r="F41" i="14"/>
  <c r="G41" i="14" s="1"/>
  <c r="F40" i="14"/>
  <c r="G40" i="14" s="1"/>
  <c r="G39" i="14"/>
  <c r="F39" i="14"/>
  <c r="F38" i="14"/>
  <c r="G38" i="14" s="1"/>
  <c r="F37" i="14"/>
  <c r="G37" i="14" s="1"/>
  <c r="F36" i="14"/>
  <c r="G36" i="14" s="1"/>
  <c r="F35" i="14"/>
  <c r="G35" i="14" s="1"/>
  <c r="F34" i="14"/>
  <c r="G34" i="14" s="1"/>
  <c r="G33" i="14"/>
  <c r="F33" i="14"/>
  <c r="F32" i="14"/>
  <c r="G32" i="14" s="1"/>
  <c r="G31" i="14"/>
  <c r="F31" i="14"/>
  <c r="G30" i="14"/>
  <c r="F30" i="14"/>
  <c r="F29" i="14"/>
  <c r="G29" i="14" s="1"/>
  <c r="F28" i="14"/>
  <c r="G28" i="14" s="1"/>
  <c r="F27" i="14"/>
  <c r="G27" i="14" s="1"/>
  <c r="F26" i="14"/>
  <c r="G26" i="14" s="1"/>
  <c r="F25" i="14"/>
  <c r="G25" i="14" s="1"/>
  <c r="F24" i="14"/>
  <c r="G24" i="14" s="1"/>
  <c r="F23" i="14"/>
  <c r="G23" i="14" s="1"/>
  <c r="G22" i="14"/>
  <c r="F22" i="14"/>
  <c r="G21" i="14"/>
  <c r="F21" i="14"/>
  <c r="F20" i="14"/>
  <c r="G20" i="14" s="1"/>
  <c r="G19" i="14"/>
  <c r="F19" i="14"/>
  <c r="F18" i="14"/>
  <c r="G18" i="14" s="1"/>
  <c r="F17" i="14"/>
  <c r="G17" i="14" s="1"/>
  <c r="F16" i="14"/>
  <c r="G16" i="14" s="1"/>
  <c r="F15" i="14"/>
  <c r="G15" i="14" s="1"/>
  <c r="F14" i="14"/>
  <c r="G14" i="14" s="1"/>
  <c r="G13" i="14"/>
  <c r="F13" i="14"/>
  <c r="F12" i="14"/>
  <c r="G12" i="14" s="1"/>
  <c r="F11" i="14"/>
  <c r="G11" i="14" s="1"/>
  <c r="G10" i="14"/>
  <c r="F10" i="14"/>
  <c r="F9" i="14"/>
  <c r="G9" i="14" s="1"/>
  <c r="F8" i="14"/>
  <c r="G8" i="14" s="1"/>
  <c r="G7" i="14"/>
  <c r="F7" i="14"/>
  <c r="F6" i="14"/>
  <c r="G6" i="14" s="1"/>
  <c r="F5" i="14"/>
  <c r="G5" i="14" s="1"/>
  <c r="F4" i="14"/>
  <c r="G4" i="14" s="1"/>
  <c r="F3" i="14"/>
  <c r="G3" i="14" s="1"/>
  <c r="F2" i="14"/>
  <c r="G2" i="14" s="1"/>
  <c r="G51" i="13"/>
  <c r="F51" i="13"/>
  <c r="F50" i="13"/>
  <c r="G50" i="13" s="1"/>
  <c r="G49" i="13"/>
  <c r="F49" i="13"/>
  <c r="F48" i="13"/>
  <c r="G48" i="13" s="1"/>
  <c r="F47" i="13"/>
  <c r="G47" i="13" s="1"/>
  <c r="F46" i="13"/>
  <c r="G46" i="13" s="1"/>
  <c r="F45" i="13"/>
  <c r="G45" i="13" s="1"/>
  <c r="F44" i="13"/>
  <c r="G44" i="13" s="1"/>
  <c r="G43" i="13"/>
  <c r="F43" i="13"/>
  <c r="F42" i="13"/>
  <c r="G42" i="13" s="1"/>
  <c r="F41" i="13"/>
  <c r="G41" i="13" s="1"/>
  <c r="G40" i="13"/>
  <c r="F40" i="13"/>
  <c r="F39" i="13"/>
  <c r="G39" i="13" s="1"/>
  <c r="F38" i="13"/>
  <c r="G38" i="13" s="1"/>
  <c r="G37" i="13"/>
  <c r="F37" i="13"/>
  <c r="F36" i="13"/>
  <c r="G36" i="13" s="1"/>
  <c r="F35" i="13"/>
  <c r="G35" i="13" s="1"/>
  <c r="F34" i="13"/>
  <c r="G34" i="13" s="1"/>
  <c r="F33" i="13"/>
  <c r="G33" i="13" s="1"/>
  <c r="F32" i="13"/>
  <c r="G32" i="13" s="1"/>
  <c r="G31" i="13"/>
  <c r="F31" i="13"/>
  <c r="F30" i="13"/>
  <c r="G30" i="13" s="1"/>
  <c r="G29" i="13"/>
  <c r="F29" i="13"/>
  <c r="G28" i="13"/>
  <c r="F28" i="13"/>
  <c r="F27" i="13"/>
  <c r="G27" i="13" s="1"/>
  <c r="F26" i="13"/>
  <c r="G26" i="13" s="1"/>
  <c r="F25" i="13"/>
  <c r="G25" i="13" s="1"/>
  <c r="F24" i="13"/>
  <c r="G24" i="13" s="1"/>
  <c r="F23" i="13"/>
  <c r="G23" i="13" s="1"/>
  <c r="F22" i="13"/>
  <c r="G22" i="13" s="1"/>
  <c r="F21" i="13"/>
  <c r="G21" i="13" s="1"/>
  <c r="G20" i="13"/>
  <c r="F20" i="13"/>
  <c r="G19" i="13"/>
  <c r="F19" i="13"/>
  <c r="F18" i="13"/>
  <c r="G18" i="13" s="1"/>
  <c r="G17" i="13"/>
  <c r="F17" i="13"/>
  <c r="F16" i="13"/>
  <c r="G16" i="13" s="1"/>
  <c r="F15" i="13"/>
  <c r="G15" i="13" s="1"/>
  <c r="F14" i="13"/>
  <c r="G14" i="13" s="1"/>
  <c r="F13" i="13"/>
  <c r="G13" i="13" s="1"/>
  <c r="F12" i="13"/>
  <c r="G12" i="13" s="1"/>
  <c r="G11" i="13"/>
  <c r="F11" i="13"/>
  <c r="F10" i="13"/>
  <c r="G10" i="13" s="1"/>
  <c r="G9" i="13"/>
  <c r="F9" i="13"/>
  <c r="G8" i="13"/>
  <c r="F8" i="13"/>
  <c r="F7" i="13"/>
  <c r="G7" i="13" s="1"/>
  <c r="F6" i="13"/>
  <c r="G6" i="13" s="1"/>
  <c r="G5" i="13"/>
  <c r="F5" i="13"/>
  <c r="F4" i="13"/>
  <c r="G4" i="13" s="1"/>
  <c r="F3" i="13"/>
  <c r="G3" i="13" s="1"/>
  <c r="F2" i="13"/>
  <c r="G2" i="13" s="1"/>
  <c r="AD2" i="11"/>
  <c r="A14" i="5"/>
  <c r="A16" i="5"/>
  <c r="B1" i="5"/>
  <c r="AA2" i="11"/>
  <c r="Z2" i="11"/>
  <c r="V3" i="11"/>
  <c r="V4" i="11"/>
  <c r="V5" i="11"/>
  <c r="V6" i="11"/>
  <c r="V7" i="11"/>
  <c r="V8" i="11"/>
  <c r="V9" i="11"/>
  <c r="V10" i="11"/>
  <c r="V11" i="11"/>
  <c r="V12" i="11"/>
  <c r="V13" i="11"/>
  <c r="V14" i="11"/>
  <c r="V15" i="11"/>
  <c r="V16" i="11"/>
  <c r="V17" i="11"/>
  <c r="V18" i="11"/>
  <c r="V19" i="11"/>
  <c r="V20" i="11"/>
  <c r="V21" i="11"/>
  <c r="V2" i="11"/>
  <c r="X3" i="11"/>
  <c r="Y3" i="11"/>
  <c r="X4" i="11"/>
  <c r="Y4" i="11"/>
  <c r="X5" i="11"/>
  <c r="Y5" i="11"/>
  <c r="X6" i="11"/>
  <c r="Y6" i="11"/>
  <c r="X7" i="11"/>
  <c r="Y7" i="11"/>
  <c r="X8" i="11"/>
  <c r="Y8" i="11"/>
  <c r="X9" i="11"/>
  <c r="Y9" i="11"/>
  <c r="X10" i="11"/>
  <c r="Y10" i="11"/>
  <c r="X11" i="11"/>
  <c r="Y11" i="11"/>
  <c r="X12" i="11"/>
  <c r="Y12" i="11"/>
  <c r="X13" i="11"/>
  <c r="Y13" i="11"/>
  <c r="X14" i="11"/>
  <c r="Y14" i="11"/>
  <c r="X15" i="11"/>
  <c r="Y15" i="11"/>
  <c r="X16" i="11"/>
  <c r="Y16" i="11"/>
  <c r="X17" i="11"/>
  <c r="Y17" i="11"/>
  <c r="X18" i="11"/>
  <c r="Y18" i="11"/>
  <c r="X19" i="11"/>
  <c r="Y19" i="11"/>
  <c r="X20" i="11"/>
  <c r="Y20" i="11"/>
  <c r="X21" i="11"/>
  <c r="Y21" i="11"/>
  <c r="W3" i="11"/>
  <c r="W4" i="11"/>
  <c r="W5" i="11"/>
  <c r="W6" i="11"/>
  <c r="W7" i="11"/>
  <c r="W8" i="11"/>
  <c r="W9" i="11"/>
  <c r="W10" i="11"/>
  <c r="W11" i="11"/>
  <c r="W12" i="11"/>
  <c r="W13" i="11"/>
  <c r="W14" i="11"/>
  <c r="W15" i="11"/>
  <c r="W16" i="11"/>
  <c r="W17" i="11"/>
  <c r="W18" i="11"/>
  <c r="W19" i="11"/>
  <c r="W20" i="11"/>
  <c r="W21" i="11"/>
  <c r="Y2" i="11"/>
  <c r="X2" i="11"/>
  <c r="W2" i="11"/>
  <c r="AB2" i="11"/>
  <c r="AE2" i="11"/>
  <c r="I2" i="13" l="1" a="1"/>
  <c r="A5" i="1"/>
  <c r="BD8" i="13" l="1"/>
  <c r="AV8" i="13"/>
  <c r="AN8" i="13"/>
  <c r="AF8" i="13"/>
  <c r="X8" i="13"/>
  <c r="P8" i="13"/>
  <c r="BF7" i="13"/>
  <c r="AX7" i="13"/>
  <c r="AP7" i="13"/>
  <c r="AH7" i="13"/>
  <c r="Z7" i="13"/>
  <c r="R7" i="13"/>
  <c r="J7" i="13"/>
  <c r="AZ6" i="13"/>
  <c r="AR6" i="13"/>
  <c r="AJ6" i="13"/>
  <c r="AB6" i="13"/>
  <c r="T6" i="13"/>
  <c r="L6" i="13"/>
  <c r="BB5" i="13"/>
  <c r="AT5" i="13"/>
  <c r="AL5" i="13"/>
  <c r="AD5" i="13"/>
  <c r="V5" i="13"/>
  <c r="N5" i="13"/>
  <c r="BD4" i="13"/>
  <c r="AV4" i="13"/>
  <c r="AN4" i="13"/>
  <c r="AF4" i="13"/>
  <c r="X4" i="13"/>
  <c r="P4" i="13"/>
  <c r="BF3" i="13"/>
  <c r="AX3" i="13"/>
  <c r="AP3" i="13"/>
  <c r="AH3" i="13"/>
  <c r="Z3" i="13"/>
  <c r="R3" i="13"/>
  <c r="J3" i="13"/>
  <c r="AZ2" i="13"/>
  <c r="AR2" i="13"/>
  <c r="AJ2" i="13"/>
  <c r="AB2" i="13"/>
  <c r="T2" i="13"/>
  <c r="L2" i="13"/>
  <c r="AK8" i="13"/>
  <c r="O7" i="13"/>
  <c r="Y6" i="13"/>
  <c r="AY5" i="13"/>
  <c r="AA5" i="13"/>
  <c r="AK4" i="13"/>
  <c r="M4" i="13"/>
  <c r="AM3" i="13"/>
  <c r="O3" i="13"/>
  <c r="AO2" i="13"/>
  <c r="I2" i="13"/>
  <c r="BC8" i="13"/>
  <c r="AU8" i="13"/>
  <c r="AM8" i="13"/>
  <c r="AE8" i="13"/>
  <c r="W8" i="13"/>
  <c r="O8" i="13"/>
  <c r="BE7" i="13"/>
  <c r="AW7" i="13"/>
  <c r="AO7" i="13"/>
  <c r="AG7" i="13"/>
  <c r="Y7" i="13"/>
  <c r="Q7" i="13"/>
  <c r="I7" i="13"/>
  <c r="AY6" i="13"/>
  <c r="AQ6" i="13"/>
  <c r="AI6" i="13"/>
  <c r="AA6" i="13"/>
  <c r="S6" i="13"/>
  <c r="K6" i="13"/>
  <c r="BA5" i="13"/>
  <c r="AS5" i="13"/>
  <c r="AK5" i="13"/>
  <c r="AC5" i="13"/>
  <c r="U5" i="13"/>
  <c r="M5" i="13"/>
  <c r="BC4" i="13"/>
  <c r="AU4" i="13"/>
  <c r="AM4" i="13"/>
  <c r="AE4" i="13"/>
  <c r="W4" i="13"/>
  <c r="O4" i="13"/>
  <c r="BE3" i="13"/>
  <c r="AW3" i="13"/>
  <c r="AO3" i="13"/>
  <c r="AG3" i="13"/>
  <c r="Y3" i="13"/>
  <c r="Q3" i="13"/>
  <c r="I3" i="13"/>
  <c r="AY2" i="13"/>
  <c r="AQ2" i="13"/>
  <c r="AI2" i="13"/>
  <c r="AA2" i="13"/>
  <c r="S2" i="13"/>
  <c r="K2" i="13"/>
  <c r="AP6" i="13"/>
  <c r="AJ5" i="13"/>
  <c r="BB4" i="13"/>
  <c r="AL4" i="13"/>
  <c r="AD4" i="13"/>
  <c r="V4" i="13"/>
  <c r="BD3" i="13"/>
  <c r="AV3" i="13"/>
  <c r="AN3" i="13"/>
  <c r="AF3" i="13"/>
  <c r="X3" i="13"/>
  <c r="BF2" i="13"/>
  <c r="AX2" i="13"/>
  <c r="AP2" i="13"/>
  <c r="AH2" i="13"/>
  <c r="Z2" i="13"/>
  <c r="R2" i="13"/>
  <c r="J2" i="13"/>
  <c r="AS8" i="13"/>
  <c r="AC8" i="13"/>
  <c r="U8" i="13"/>
  <c r="M8" i="13"/>
  <c r="BC7" i="13"/>
  <c r="AM7" i="13"/>
  <c r="AE7" i="13"/>
  <c r="BE6" i="13"/>
  <c r="AO6" i="13"/>
  <c r="Q6" i="13"/>
  <c r="AQ5" i="13"/>
  <c r="S5" i="13"/>
  <c r="AS4" i="13"/>
  <c r="U4" i="13"/>
  <c r="AU3" i="13"/>
  <c r="W3" i="13"/>
  <c r="AW2" i="13"/>
  <c r="Y2" i="13"/>
  <c r="BB8" i="13"/>
  <c r="AT8" i="13"/>
  <c r="AL8" i="13"/>
  <c r="AD8" i="13"/>
  <c r="V8" i="13"/>
  <c r="N8" i="13"/>
  <c r="BD7" i="13"/>
  <c r="AV7" i="13"/>
  <c r="AN7" i="13"/>
  <c r="AF7" i="13"/>
  <c r="X7" i="13"/>
  <c r="P7" i="13"/>
  <c r="BF6" i="13"/>
  <c r="AX6" i="13"/>
  <c r="AH6" i="13"/>
  <c r="Z6" i="13"/>
  <c r="R6" i="13"/>
  <c r="J6" i="13"/>
  <c r="AZ5" i="13"/>
  <c r="AR5" i="13"/>
  <c r="AB5" i="13"/>
  <c r="T5" i="13"/>
  <c r="L5" i="13"/>
  <c r="AT4" i="13"/>
  <c r="N4" i="13"/>
  <c r="P3" i="13"/>
  <c r="BA8" i="13"/>
  <c r="AU7" i="13"/>
  <c r="W7" i="13"/>
  <c r="AW6" i="13"/>
  <c r="AG6" i="13"/>
  <c r="I6" i="13"/>
  <c r="AI5" i="13"/>
  <c r="K5" i="13"/>
  <c r="BA4" i="13"/>
  <c r="AC4" i="13"/>
  <c r="BC3" i="13"/>
  <c r="AE3" i="13"/>
  <c r="BE2" i="13"/>
  <c r="AG2" i="13"/>
  <c r="Q2" i="13"/>
  <c r="AY8" i="13"/>
  <c r="AQ8" i="13"/>
  <c r="AI8" i="13"/>
  <c r="AA8" i="13"/>
  <c r="S8" i="13"/>
  <c r="K8" i="13"/>
  <c r="BA7" i="13"/>
  <c r="AS7" i="13"/>
  <c r="AK7" i="13"/>
  <c r="AC7" i="13"/>
  <c r="U7" i="13"/>
  <c r="M7" i="13"/>
  <c r="BC6" i="13"/>
  <c r="AU6" i="13"/>
  <c r="AM6" i="13"/>
  <c r="AE6" i="13"/>
  <c r="W6" i="13"/>
  <c r="O6" i="13"/>
  <c r="BE5" i="13"/>
  <c r="AW5" i="13"/>
  <c r="AO5" i="13"/>
  <c r="AG5" i="13"/>
  <c r="Y5" i="13"/>
  <c r="Q5" i="13"/>
  <c r="I5" i="13"/>
  <c r="AY4" i="13"/>
  <c r="AQ4" i="13"/>
  <c r="AI4" i="13"/>
  <c r="AA4" i="13"/>
  <c r="S4" i="13"/>
  <c r="K4" i="13"/>
  <c r="BA3" i="13"/>
  <c r="AS3" i="13"/>
  <c r="AK3" i="13"/>
  <c r="AC3" i="13"/>
  <c r="U3" i="13"/>
  <c r="M3" i="13"/>
  <c r="BC2" i="13"/>
  <c r="AU2" i="13"/>
  <c r="AM2" i="13"/>
  <c r="AE2" i="13"/>
  <c r="W2" i="13"/>
  <c r="O2" i="13"/>
  <c r="BF8" i="13"/>
  <c r="AX8" i="13"/>
  <c r="AP8" i="13"/>
  <c r="AH8" i="13"/>
  <c r="Z8" i="13"/>
  <c r="R8" i="13"/>
  <c r="J8" i="13"/>
  <c r="AZ7" i="13"/>
  <c r="AR7" i="13"/>
  <c r="AJ7" i="13"/>
  <c r="AB7" i="13"/>
  <c r="T7" i="13"/>
  <c r="L7" i="13"/>
  <c r="BB6" i="13"/>
  <c r="AT6" i="13"/>
  <c r="AL6" i="13"/>
  <c r="AD6" i="13"/>
  <c r="AW8" i="13"/>
  <c r="Q8" i="13"/>
  <c r="AI7" i="13"/>
  <c r="BA6" i="13"/>
  <c r="V6" i="13"/>
  <c r="AX5" i="13"/>
  <c r="AE5" i="13"/>
  <c r="BF4" i="13"/>
  <c r="AJ4" i="13"/>
  <c r="Q4" i="13"/>
  <c r="AR3" i="13"/>
  <c r="V3" i="13"/>
  <c r="BA2" i="13"/>
  <c r="AD2" i="13"/>
  <c r="AR8" i="13"/>
  <c r="L8" i="13"/>
  <c r="AD7" i="13"/>
  <c r="AV6" i="13"/>
  <c r="U6" i="13"/>
  <c r="AV5" i="13"/>
  <c r="Z5" i="13"/>
  <c r="BE4" i="13"/>
  <c r="AH4" i="13"/>
  <c r="L4" i="13"/>
  <c r="AQ3" i="13"/>
  <c r="T3" i="13"/>
  <c r="AV2" i="13"/>
  <c r="AC2" i="13"/>
  <c r="AO8" i="13"/>
  <c r="I8" i="13"/>
  <c r="AA7" i="13"/>
  <c r="AS6" i="13"/>
  <c r="P6" i="13"/>
  <c r="AU5" i="13"/>
  <c r="X5" i="13"/>
  <c r="AZ4" i="13"/>
  <c r="AG4" i="13"/>
  <c r="J4" i="13"/>
  <c r="AL3" i="13"/>
  <c r="S3" i="13"/>
  <c r="AT2" i="13"/>
  <c r="X2" i="13"/>
  <c r="AB8" i="13"/>
  <c r="N7" i="13"/>
  <c r="AF6" i="13"/>
  <c r="BF5" i="13"/>
  <c r="AM5" i="13"/>
  <c r="P5" i="13"/>
  <c r="AR4" i="13"/>
  <c r="AZ3" i="13"/>
  <c r="AD3" i="13"/>
  <c r="AL2" i="13"/>
  <c r="BE8" i="13"/>
  <c r="Y8" i="13"/>
  <c r="AQ7" i="13"/>
  <c r="AC6" i="13"/>
  <c r="AH5" i="13"/>
  <c r="AP4" i="13"/>
  <c r="AY3" i="13"/>
  <c r="BD2" i="13"/>
  <c r="N2" i="13"/>
  <c r="AZ8" i="13"/>
  <c r="AL7" i="13"/>
  <c r="X6" i="13"/>
  <c r="AF5" i="13"/>
  <c r="AO4" i="13"/>
  <c r="AT3" i="13"/>
  <c r="AF2" i="13"/>
  <c r="AJ8" i="13"/>
  <c r="BB7" i="13"/>
  <c r="V7" i="13"/>
  <c r="AN6" i="13"/>
  <c r="N6" i="13"/>
  <c r="AP5" i="13"/>
  <c r="W5" i="13"/>
  <c r="AX4" i="13"/>
  <c r="AB4" i="13"/>
  <c r="I4" i="13"/>
  <c r="AJ3" i="13"/>
  <c r="N3" i="13"/>
  <c r="AS2" i="13"/>
  <c r="V2" i="13"/>
  <c r="AG8" i="13"/>
  <c r="AY7" i="13"/>
  <c r="S7" i="13"/>
  <c r="AK6" i="13"/>
  <c r="M6" i="13"/>
  <c r="AN5" i="13"/>
  <c r="R5" i="13"/>
  <c r="AW4" i="13"/>
  <c r="Z4" i="13"/>
  <c r="BB3" i="13"/>
  <c r="AI3" i="13"/>
  <c r="L3" i="13"/>
  <c r="AN2" i="13"/>
  <c r="U2" i="13"/>
  <c r="AT7" i="13"/>
  <c r="Y4" i="13"/>
  <c r="K3" i="13"/>
  <c r="P2" i="13"/>
  <c r="K7" i="13"/>
  <c r="BD5" i="13"/>
  <c r="O5" i="13"/>
  <c r="T4" i="13"/>
  <c r="AB3" i="13"/>
  <c r="AK2" i="13"/>
  <c r="T8" i="13"/>
  <c r="BD6" i="13"/>
  <c r="BC5" i="13"/>
  <c r="J5" i="13"/>
  <c r="R4" i="13"/>
  <c r="AA3" i="13"/>
  <c r="BB2" i="13"/>
  <c r="M2" i="13"/>
  <c r="B1" i="10" l="1"/>
  <c r="C22" i="9"/>
  <c r="D2" i="8"/>
  <c r="D2" i="7"/>
  <c r="B3" i="5"/>
  <c r="A7" i="1"/>
  <c r="A6" i="1"/>
  <c r="B4" i="7"/>
</calcChain>
</file>

<file path=xl/sharedStrings.xml><?xml version="1.0" encoding="utf-8"?>
<sst xmlns="http://schemas.openxmlformats.org/spreadsheetml/2006/main" count="1022" uniqueCount="495">
  <si>
    <r>
      <t xml:space="preserve">  </t>
    </r>
    <r>
      <rPr>
        <sz val="12"/>
        <rFont val="新細明體"/>
        <family val="1"/>
        <charset val="136"/>
      </rPr>
      <t>←</t>
    </r>
    <r>
      <rPr>
        <sz val="12"/>
        <rFont val="新細明體"/>
        <family val="1"/>
        <charset val="136"/>
      </rPr>
      <t xml:space="preserve">  =OFFSET(A1,2,1)</t>
    </r>
    <phoneticPr fontId="5" type="noConversion"/>
  </si>
  <si>
    <r>
      <t xml:space="preserve">  </t>
    </r>
    <r>
      <rPr>
        <sz val="12"/>
        <rFont val="新細明體"/>
        <family val="1"/>
        <charset val="136"/>
      </rPr>
      <t>←</t>
    </r>
    <r>
      <rPr>
        <sz val="12"/>
        <rFont val="新細明體"/>
        <family val="1"/>
        <charset val="136"/>
      </rPr>
      <t xml:space="preserve">  =OFFSET(C3,-2,-1)</t>
    </r>
    <phoneticPr fontId="5" type="noConversion"/>
  </si>
  <si>
    <r>
      <t xml:space="preserve">  </t>
    </r>
    <r>
      <rPr>
        <sz val="12"/>
        <rFont val="細明體"/>
        <family val="3"/>
        <charset val="136"/>
      </rPr>
      <t>←</t>
    </r>
    <r>
      <rPr>
        <sz val="12"/>
        <rFont val="新細明體"/>
        <family val="1"/>
        <charset val="136"/>
      </rPr>
      <t xml:space="preserve">  =SUM(OFFSET(A1:A3,0,1))</t>
    </r>
    <phoneticPr fontId="5" type="noConversion"/>
  </si>
  <si>
    <r>
      <t xml:space="preserve">  </t>
    </r>
    <r>
      <rPr>
        <sz val="12"/>
        <rFont val="新細明體"/>
        <family val="1"/>
        <charset val="136"/>
      </rPr>
      <t>←</t>
    </r>
    <r>
      <rPr>
        <sz val="12"/>
        <rFont val="新細明體"/>
        <family val="1"/>
        <charset val="136"/>
      </rPr>
      <t xml:space="preserve">  =ROW(A3:A5)</t>
    </r>
    <phoneticPr fontId="5" type="noConversion"/>
  </si>
  <si>
    <r>
      <t xml:space="preserve">  </t>
    </r>
    <r>
      <rPr>
        <sz val="12"/>
        <rFont val="新細明體"/>
        <family val="1"/>
        <charset val="136"/>
      </rPr>
      <t>←</t>
    </r>
    <r>
      <rPr>
        <sz val="12"/>
        <rFont val="新細明體"/>
        <family val="1"/>
        <charset val="136"/>
      </rPr>
      <t xml:space="preserve">  =AREAS((A1:D4,G1:G5,H4))</t>
    </r>
    <phoneticPr fontId="5" type="noConversion"/>
  </si>
  <si>
    <r>
      <t xml:space="preserve">  </t>
    </r>
    <r>
      <rPr>
        <sz val="12"/>
        <rFont val="細明體"/>
        <family val="3"/>
        <charset val="136"/>
      </rPr>
      <t>←</t>
    </r>
    <r>
      <rPr>
        <sz val="12"/>
        <rFont val="新細明體"/>
        <family val="1"/>
        <charset val="136"/>
      </rPr>
      <t xml:space="preserve">  =AREAS(A1:D4)  </t>
    </r>
    <phoneticPr fontId="5" type="noConversion"/>
  </si>
  <si>
    <t>貸款</t>
    <phoneticPr fontId="5" type="noConversion"/>
  </si>
  <si>
    <t>期數</t>
    <phoneticPr fontId="5" type="noConversion"/>
  </si>
  <si>
    <t>利率</t>
    <phoneticPr fontId="5" type="noConversion"/>
  </si>
  <si>
    <t>年繳</t>
    <phoneticPr fontId="5" type="noConversion"/>
  </si>
  <si>
    <t xml:space="preserve"> ← =-PMT(C2,B2,A2)</t>
    <phoneticPr fontId="5" type="noConversion"/>
  </si>
  <si>
    <t>D2公式 →</t>
    <phoneticPr fontId="5" type="noConversion"/>
  </si>
  <si>
    <t>貸款</t>
    <phoneticPr fontId="5" type="noConversion"/>
  </si>
  <si>
    <t>期數</t>
    <phoneticPr fontId="5" type="noConversion"/>
  </si>
  <si>
    <t>利率</t>
    <phoneticPr fontId="5" type="noConversion"/>
  </si>
  <si>
    <t>年繳</t>
    <phoneticPr fontId="5" type="noConversion"/>
  </si>
  <si>
    <t xml:space="preserve"> ← =-PMT(C2,B2,A2)</t>
    <phoneticPr fontId="5" type="noConversion"/>
  </si>
  <si>
    <t>D2公式 →</t>
    <phoneticPr fontId="5" type="noConversion"/>
  </si>
  <si>
    <t>查表函數</t>
    <phoneticPr fontId="9" type="noConversion"/>
  </si>
  <si>
    <t>說明</t>
    <phoneticPr fontId="9" type="noConversion"/>
  </si>
  <si>
    <t>語法</t>
    <phoneticPr fontId="9" type="noConversion"/>
  </si>
  <si>
    <t>課本章節</t>
    <phoneticPr fontId="9" type="noConversion"/>
  </si>
  <si>
    <t>備註</t>
    <phoneticPr fontId="9" type="noConversion"/>
  </si>
  <si>
    <t>LOOKUP</t>
  </si>
  <si>
    <t>在向量或陣列中尋找值</t>
  </si>
  <si>
    <t>=lookup(lookup_value,lookup_vector,[result_vector])</t>
    <phoneticPr fontId="5" type="noConversion"/>
  </si>
  <si>
    <t>ch11</t>
    <phoneticPr fontId="5" type="noConversion"/>
  </si>
  <si>
    <t>HLOOKUP</t>
  </si>
  <si>
    <t>尋找陣列的第一列並傳回指定儲存格的值</t>
  </si>
  <si>
    <t>=hlookup(lookup_value,table_array,row_index_num,[range_lookup])</t>
    <phoneticPr fontId="5" type="noConversion"/>
  </si>
  <si>
    <t>ch11</t>
  </si>
  <si>
    <t>VLOOKUP</t>
  </si>
  <si>
    <t>尋找陣列的第一欄並移過列，然後傳回儲存格的值</t>
  </si>
  <si>
    <t>=vlookup(lookup_value,table_array,col_index_num,[range_lookup])</t>
    <phoneticPr fontId="5" type="noConversion"/>
  </si>
  <si>
    <t>INDEX</t>
  </si>
  <si>
    <t>使用索引從參照或陣列中選擇一個值</t>
  </si>
  <si>
    <t>=index(array,row_num,[column_num])
=index(reference,row_num,[column_num],[area_num])</t>
    <phoneticPr fontId="5" type="noConversion"/>
  </si>
  <si>
    <t>MATCH</t>
  </si>
  <si>
    <t>在參照或陣列中尋找值</t>
  </si>
  <si>
    <t>=match(lookup_value,lookup_array,[match_type])</t>
    <phoneticPr fontId="5" type="noConversion"/>
  </si>
  <si>
    <t>ADDRESS</t>
  </si>
  <si>
    <t>以文字格式傳回對工作表中單一儲存格的參照</t>
  </si>
  <si>
    <t>=address(row_num,column_num,[abs_num],[a1],sheet_text])</t>
    <phoneticPr fontId="5" type="noConversion"/>
  </si>
  <si>
    <t>AREAS</t>
  </si>
  <si>
    <t>傳回參照中的區域數</t>
  </si>
  <si>
    <t>=areas(reference)</t>
    <phoneticPr fontId="5" type="noConversion"/>
  </si>
  <si>
    <t>OFFSET</t>
  </si>
  <si>
    <t>從指定參照中傳回與某一已知參照的偏移量</t>
  </si>
  <si>
    <t>=offset(reference,rows,cols,[height],[width])</t>
    <phoneticPr fontId="5" type="noConversion"/>
  </si>
  <si>
    <t>CHOOSE</t>
  </si>
  <si>
    <t>從值的清單中選擇一個值</t>
  </si>
  <si>
    <t>=choose(index_num,value1,[value2],…)</t>
    <phoneticPr fontId="5" type="noConversion"/>
  </si>
  <si>
    <t>INDIRECT</t>
  </si>
  <si>
    <t>傳回由文字值表示的參照</t>
  </si>
  <si>
    <t>=indirect(ref_text,[a1])</t>
    <phoneticPr fontId="5" type="noConversion"/>
  </si>
  <si>
    <t>COLUMN</t>
  </si>
  <si>
    <t>傳回參照的欄號</t>
  </si>
  <si>
    <t>=COLUMN(reference)</t>
    <phoneticPr fontId="5" type="noConversion"/>
  </si>
  <si>
    <t>COLUMNS</t>
  </si>
  <si>
    <t>傳回參照的欄數</t>
  </si>
  <si>
    <t>=COLUMNS(reference)</t>
    <phoneticPr fontId="5" type="noConversion"/>
  </si>
  <si>
    <t>ROW</t>
  </si>
  <si>
    <t>傳回參照的列號</t>
  </si>
  <si>
    <t>=ROW(reference)</t>
    <phoneticPr fontId="5" type="noConversion"/>
  </si>
  <si>
    <t>ROWS</t>
  </si>
  <si>
    <t>傳回參照中的列數</t>
  </si>
  <si>
    <t>=ROWS(reference)</t>
    <phoneticPr fontId="5" type="noConversion"/>
  </si>
  <si>
    <t>RTD</t>
  </si>
  <si>
    <t>從支援COM自動化 (自動化：透過另一個應用程式或開發工具使用某應用程式的物件的方法。以前稱為OLE自動化，自動化是工業標準，並且是「元件物件模型(COM)」的一項功能。)的程式中擷取即時資料</t>
  </si>
  <si>
    <t>=rtd(progID,server,string1,[string2]…)</t>
    <phoneticPr fontId="5" type="noConversion"/>
  </si>
  <si>
    <t>TRANSPOSE</t>
  </si>
  <si>
    <t>傳回陣列的轉置</t>
  </si>
  <si>
    <t>=TRANSPOSE(array)</t>
    <phoneticPr fontId="5" type="noConversion"/>
  </si>
  <si>
    <t>ch12-5</t>
    <phoneticPr fontId="5" type="noConversion"/>
  </si>
  <si>
    <t>選擇性貼上的轉置</t>
    <phoneticPr fontId="5" type="noConversion"/>
  </si>
  <si>
    <t>HYPERLINK</t>
  </si>
  <si>
    <t>建立捷徑或跳轉以開啟儲存在網路伺服器、企業內部網路或網際網路上的文件</t>
  </si>
  <si>
    <t>=hyperlink(link_location,[friendly_name])</t>
    <phoneticPr fontId="5" type="noConversion"/>
  </si>
  <si>
    <t>=ADDRESS(1,1)</t>
    <phoneticPr fontId="5" type="noConversion"/>
  </si>
  <si>
    <r>
      <t>OFFSET(</t>
    </r>
    <r>
      <rPr>
        <b/>
        <sz val="12"/>
        <color rgb="FF486113"/>
        <rFont val="微軟正黑體"/>
        <family val="2"/>
        <charset val="136"/>
      </rPr>
      <t>參照範圍</t>
    </r>
    <r>
      <rPr>
        <b/>
        <sz val="12"/>
        <color rgb="FF486113"/>
        <rFont val="Trebuchet MS"/>
        <family val="2"/>
      </rPr>
      <t>,</t>
    </r>
    <r>
      <rPr>
        <b/>
        <sz val="12"/>
        <color rgb="FF486113"/>
        <rFont val="微軟正黑體"/>
        <family val="2"/>
        <charset val="136"/>
      </rPr>
      <t>位移列數</t>
    </r>
    <r>
      <rPr>
        <b/>
        <sz val="12"/>
        <color rgb="FF486113"/>
        <rFont val="Trebuchet MS"/>
        <family val="2"/>
      </rPr>
      <t>,</t>
    </r>
    <r>
      <rPr>
        <b/>
        <sz val="12"/>
        <color rgb="FF486113"/>
        <rFont val="微軟正黑體"/>
        <family val="2"/>
        <charset val="136"/>
      </rPr>
      <t>位移欄數</t>
    </r>
    <r>
      <rPr>
        <sz val="12"/>
        <color rgb="FF486113"/>
        <rFont val="Trebuchet MS"/>
        <family val="2"/>
      </rPr>
      <t>,[</t>
    </r>
    <r>
      <rPr>
        <sz val="12"/>
        <color rgb="FF486113"/>
        <rFont val="微軟正黑體"/>
        <family val="2"/>
        <charset val="136"/>
      </rPr>
      <t>高度</t>
    </r>
    <r>
      <rPr>
        <sz val="12"/>
        <color rgb="FF486113"/>
        <rFont val="Trebuchet MS"/>
        <family val="2"/>
      </rPr>
      <t>],[</t>
    </r>
    <r>
      <rPr>
        <sz val="12"/>
        <color rgb="FF486113"/>
        <rFont val="微軟正黑體"/>
        <family val="2"/>
        <charset val="136"/>
      </rPr>
      <t>寬度</t>
    </r>
    <r>
      <rPr>
        <sz val="12"/>
        <color rgb="FF486113"/>
        <rFont val="Trebuchet MS"/>
        <family val="2"/>
      </rPr>
      <t>]</t>
    </r>
    <r>
      <rPr>
        <b/>
        <sz val="12"/>
        <color rgb="FF486113"/>
        <rFont val="Trebuchet MS"/>
        <family val="2"/>
      </rPr>
      <t>)</t>
    </r>
  </si>
  <si>
    <r>
      <t>OFFSET(reference,rows,cols</t>
    </r>
    <r>
      <rPr>
        <sz val="12"/>
        <color rgb="FF486113"/>
        <rFont val="Trebuchet MS"/>
        <family val="2"/>
      </rPr>
      <t>,[height],[width]</t>
    </r>
    <r>
      <rPr>
        <b/>
        <sz val="12"/>
        <color rgb="FF486113"/>
        <rFont val="Trebuchet MS"/>
        <family val="2"/>
      </rPr>
      <t>)</t>
    </r>
  </si>
  <si>
    <r>
      <t>u</t>
    </r>
    <r>
      <rPr>
        <sz val="12"/>
        <color rgb="FF404040"/>
        <rFont val="微軟正黑體"/>
        <family val="2"/>
        <charset val="136"/>
      </rPr>
      <t>傳回某一</t>
    </r>
    <r>
      <rPr>
        <b/>
        <sz val="12"/>
        <color rgb="FF404040"/>
        <rFont val="微軟正黑體"/>
        <family val="2"/>
        <charset val="136"/>
      </rPr>
      <t>參照範圍</t>
    </r>
    <r>
      <rPr>
        <sz val="12"/>
        <color rgb="FF404040"/>
        <rFont val="微軟正黑體"/>
        <family val="2"/>
        <charset val="136"/>
      </rPr>
      <t>，經向下（上）移動</t>
    </r>
    <r>
      <rPr>
        <b/>
        <sz val="12"/>
        <color rgb="FF404040"/>
        <rFont val="微軟正黑體"/>
        <family val="2"/>
        <charset val="136"/>
      </rPr>
      <t>位移列數</t>
    </r>
    <r>
      <rPr>
        <sz val="12"/>
        <color rgb="FF404040"/>
        <rFont val="微軟正黑體"/>
        <family val="2"/>
        <charset val="136"/>
      </rPr>
      <t>所指定之列，向右（左）移動</t>
    </r>
    <r>
      <rPr>
        <b/>
        <sz val="12"/>
        <color rgb="FF404040"/>
        <rFont val="微軟正黑體"/>
        <family val="2"/>
        <charset val="136"/>
      </rPr>
      <t>位移欄數</t>
    </r>
    <r>
      <rPr>
        <sz val="12"/>
        <color rgb="FF404040"/>
        <rFont val="微軟正黑體"/>
        <family val="2"/>
        <charset val="136"/>
      </rPr>
      <t>所指定之欄，移動後之新的參照範圍為何？</t>
    </r>
    <r>
      <rPr>
        <sz val="12"/>
        <color rgb="FF404040"/>
        <rFont val="Trebuchet MS"/>
        <family val="2"/>
      </rPr>
      <t>[</t>
    </r>
    <r>
      <rPr>
        <sz val="12"/>
        <color rgb="FF404040"/>
        <rFont val="微軟正黑體"/>
        <family val="2"/>
        <charset val="136"/>
      </rPr>
      <t>高度</t>
    </r>
    <r>
      <rPr>
        <sz val="12"/>
        <color rgb="FF404040"/>
        <rFont val="Trebuchet MS"/>
        <family val="2"/>
      </rPr>
      <t>]</t>
    </r>
    <r>
      <rPr>
        <sz val="12"/>
        <color rgb="FF404040"/>
        <rFont val="微軟正黑體"/>
        <family val="2"/>
        <charset val="136"/>
      </rPr>
      <t>與</t>
    </r>
    <r>
      <rPr>
        <sz val="12"/>
        <color rgb="FF404040"/>
        <rFont val="Trebuchet MS"/>
        <family val="2"/>
      </rPr>
      <t>[</t>
    </r>
    <r>
      <rPr>
        <sz val="12"/>
        <color rgb="FF404040"/>
        <rFont val="微軟正黑體"/>
        <family val="2"/>
        <charset val="136"/>
      </rPr>
      <t>寬度</t>
    </r>
    <r>
      <rPr>
        <sz val="12"/>
        <color rgb="FF404040"/>
        <rFont val="Trebuchet MS"/>
        <family val="2"/>
      </rPr>
      <t>]</t>
    </r>
    <r>
      <rPr>
        <sz val="12"/>
        <color rgb="FF404040"/>
        <rFont val="微軟正黑體"/>
        <family val="2"/>
        <charset val="136"/>
      </rPr>
      <t>係用以指定應傳回之參照範圍的列數及欄數；若省略，將與原</t>
    </r>
    <r>
      <rPr>
        <b/>
        <sz val="12"/>
        <color rgb="FF404040"/>
        <rFont val="微軟正黑體"/>
        <family val="2"/>
        <charset val="136"/>
      </rPr>
      <t>參照範圍</t>
    </r>
    <r>
      <rPr>
        <sz val="12"/>
        <color rgb="FF404040"/>
        <rFont val="微軟正黑體"/>
        <family val="2"/>
        <charset val="136"/>
      </rPr>
      <t>同高度與寬度。</t>
    </r>
    <phoneticPr fontId="5" type="noConversion"/>
  </si>
  <si>
    <r>
      <t xml:space="preserve">                                   </t>
    </r>
    <r>
      <rPr>
        <sz val="14"/>
        <rFont val="新細明體"/>
        <family val="1"/>
        <charset val="136"/>
      </rPr>
      <t>中華民國</t>
    </r>
    <r>
      <rPr>
        <sz val="14"/>
        <rFont val="Times New Roman"/>
        <family val="1"/>
      </rPr>
      <t>99</t>
    </r>
    <r>
      <rPr>
        <sz val="14"/>
        <rFont val="新細明體"/>
        <family val="1"/>
        <charset val="136"/>
      </rPr>
      <t>年政府行政機關辦公日曆表</t>
    </r>
    <phoneticPr fontId="5" type="noConversion"/>
  </si>
  <si>
    <t>一</t>
    <phoneticPr fontId="5" type="noConversion"/>
  </si>
  <si>
    <t>月</t>
  </si>
  <si>
    <t>二</t>
    <phoneticPr fontId="5" type="noConversion"/>
  </si>
  <si>
    <t>三</t>
    <phoneticPr fontId="5" type="noConversion"/>
  </si>
  <si>
    <t>日</t>
  </si>
  <si>
    <t>一</t>
  </si>
  <si>
    <t>二</t>
  </si>
  <si>
    <t>三</t>
  </si>
  <si>
    <t>四</t>
  </si>
  <si>
    <t>五</t>
  </si>
  <si>
    <t>六</t>
    <phoneticPr fontId="5" type="noConversion"/>
  </si>
  <si>
    <t>六</t>
  </si>
  <si>
    <t>十七</t>
    <phoneticPr fontId="5" type="noConversion"/>
  </si>
  <si>
    <t>十八</t>
    <phoneticPr fontId="5" type="noConversion"/>
  </si>
  <si>
    <t>十九</t>
    <phoneticPr fontId="5" type="noConversion"/>
  </si>
  <si>
    <t>二十</t>
    <phoneticPr fontId="5" type="noConversion"/>
  </si>
  <si>
    <t>立春</t>
  </si>
  <si>
    <t>廿二</t>
    <phoneticPr fontId="5" type="noConversion"/>
  </si>
  <si>
    <t>廿三</t>
    <phoneticPr fontId="5" type="noConversion"/>
  </si>
  <si>
    <t>十六</t>
    <phoneticPr fontId="5" type="noConversion"/>
  </si>
  <si>
    <t>驚蟄</t>
  </si>
  <si>
    <t>小寒</t>
  </si>
  <si>
    <t>廿四</t>
    <phoneticPr fontId="5" type="noConversion"/>
  </si>
  <si>
    <t>廿五</t>
    <phoneticPr fontId="5" type="noConversion"/>
  </si>
  <si>
    <t>廿六</t>
    <phoneticPr fontId="5" type="noConversion"/>
  </si>
  <si>
    <t>廿七</t>
    <phoneticPr fontId="5" type="noConversion"/>
  </si>
  <si>
    <t>廿八</t>
    <phoneticPr fontId="5" type="noConversion"/>
  </si>
  <si>
    <t>廿九</t>
    <phoneticPr fontId="5" type="noConversion"/>
  </si>
  <si>
    <t>三十除夕</t>
    <phoneticPr fontId="5" type="noConversion"/>
  </si>
  <si>
    <t>三十</t>
    <phoneticPr fontId="5" type="noConversion"/>
  </si>
  <si>
    <t>十二月大</t>
    <phoneticPr fontId="5" type="noConversion"/>
  </si>
  <si>
    <t>初二</t>
    <phoneticPr fontId="5" type="noConversion"/>
  </si>
  <si>
    <t>正月大</t>
    <phoneticPr fontId="5" type="noConversion"/>
  </si>
  <si>
    <t>初三</t>
    <phoneticPr fontId="5" type="noConversion"/>
  </si>
  <si>
    <t>初四</t>
    <phoneticPr fontId="5" type="noConversion"/>
  </si>
  <si>
    <t>初五</t>
    <phoneticPr fontId="5" type="noConversion"/>
  </si>
  <si>
    <t>雨水</t>
  </si>
  <si>
    <t>初七</t>
    <phoneticPr fontId="5" type="noConversion"/>
  </si>
  <si>
    <t>二月小</t>
    <phoneticPr fontId="5" type="noConversion"/>
  </si>
  <si>
    <t>大寒</t>
  </si>
  <si>
    <t>初八</t>
    <phoneticPr fontId="5" type="noConversion"/>
  </si>
  <si>
    <t>初九</t>
    <phoneticPr fontId="5" type="noConversion"/>
  </si>
  <si>
    <t>初十</t>
    <phoneticPr fontId="5" type="noConversion"/>
  </si>
  <si>
    <t>十一</t>
    <phoneticPr fontId="5" type="noConversion"/>
  </si>
  <si>
    <t>十二</t>
    <phoneticPr fontId="5" type="noConversion"/>
  </si>
  <si>
    <t>十三</t>
    <phoneticPr fontId="5" type="noConversion"/>
  </si>
  <si>
    <t>十四</t>
    <phoneticPr fontId="5" type="noConversion"/>
  </si>
  <si>
    <t>春分</t>
  </si>
  <si>
    <t>十五</t>
    <phoneticPr fontId="5" type="noConversion"/>
  </si>
  <si>
    <t>四</t>
    <phoneticPr fontId="5" type="noConversion"/>
  </si>
  <si>
    <t>五</t>
    <phoneticPr fontId="5" type="noConversion"/>
  </si>
  <si>
    <t>廿一</t>
    <phoneticPr fontId="5" type="noConversion"/>
  </si>
  <si>
    <t>清明</t>
  </si>
  <si>
    <t>立夏</t>
  </si>
  <si>
    <t>芒種</t>
  </si>
  <si>
    <t>五月大</t>
    <phoneticPr fontId="5" type="noConversion"/>
  </si>
  <si>
    <t>三月大</t>
    <phoneticPr fontId="5" type="noConversion"/>
  </si>
  <si>
    <t>四月小</t>
    <phoneticPr fontId="5" type="noConversion"/>
  </si>
  <si>
    <t>初五端午</t>
    <phoneticPr fontId="5" type="noConversion"/>
  </si>
  <si>
    <t>初六</t>
    <phoneticPr fontId="5" type="noConversion"/>
  </si>
  <si>
    <t>穀雨</t>
  </si>
  <si>
    <t>小滿</t>
  </si>
  <si>
    <t>夏至</t>
  </si>
  <si>
    <t>七</t>
    <phoneticPr fontId="5" type="noConversion"/>
  </si>
  <si>
    <t>八</t>
    <phoneticPr fontId="5" type="noConversion"/>
  </si>
  <si>
    <t>九</t>
    <phoneticPr fontId="5" type="noConversion"/>
  </si>
  <si>
    <t>立秋</t>
  </si>
  <si>
    <t>小暑</t>
  </si>
  <si>
    <t>七月小</t>
    <phoneticPr fontId="5" type="noConversion"/>
  </si>
  <si>
    <t>八月白露</t>
    <phoneticPr fontId="5" type="noConversion"/>
  </si>
  <si>
    <t>六月小</t>
    <phoneticPr fontId="5" type="noConversion"/>
  </si>
  <si>
    <r>
      <t>初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細明體"/>
        <family val="3"/>
        <charset val="136"/>
      </rPr>
      <t>五</t>
    </r>
    <phoneticPr fontId="5" type="noConversion"/>
  </si>
  <si>
    <t>大暑</t>
  </si>
  <si>
    <t>處暑</t>
  </si>
  <si>
    <t>十五中秋</t>
    <phoneticPr fontId="5" type="noConversion"/>
  </si>
  <si>
    <t>秋分</t>
  </si>
  <si>
    <t>十</t>
    <phoneticPr fontId="5" type="noConversion"/>
  </si>
  <si>
    <t>月</t>
    <phoneticPr fontId="5" type="noConversion"/>
  </si>
  <si>
    <t>十月大</t>
    <phoneticPr fontId="5" type="noConversion"/>
  </si>
  <si>
    <t>九月寒露</t>
    <phoneticPr fontId="5" type="noConversion"/>
  </si>
  <si>
    <t>立冬</t>
  </si>
  <si>
    <t>十一月小</t>
    <phoneticPr fontId="5" type="noConversion"/>
  </si>
  <si>
    <t>大雪</t>
  </si>
  <si>
    <t>霜降</t>
  </si>
  <si>
    <t>小雪</t>
  </si>
  <si>
    <t>冬至</t>
  </si>
  <si>
    <r>
      <t xml:space="preserve"> </t>
    </r>
    <r>
      <rPr>
        <sz val="9"/>
        <rFont val="細明體"/>
        <family val="3"/>
        <charset val="136"/>
      </rPr>
      <t>星期六、星期日</t>
    </r>
    <phoneticPr fontId="5" type="noConversion"/>
  </si>
  <si>
    <t>放假之紀念日及民俗節日</t>
    <phoneticPr fontId="5" type="noConversion"/>
  </si>
  <si>
    <r>
      <t xml:space="preserve"> </t>
    </r>
    <r>
      <rPr>
        <sz val="9"/>
        <rFont val="細明體"/>
        <family val="3"/>
        <charset val="136"/>
      </rPr>
      <t>特定節日</t>
    </r>
    <phoneticPr fontId="5" type="noConversion"/>
  </si>
  <si>
    <r>
      <t xml:space="preserve"> </t>
    </r>
    <r>
      <rPr>
        <sz val="10"/>
        <rFont val="細明體"/>
        <family val="3"/>
        <charset val="136"/>
      </rPr>
      <t>補假</t>
    </r>
    <phoneticPr fontId="5" type="noConversion"/>
  </si>
  <si>
    <r>
      <t xml:space="preserve"> </t>
    </r>
    <r>
      <rPr>
        <sz val="9"/>
        <rFont val="細明體"/>
        <family val="3"/>
        <charset val="136"/>
      </rPr>
      <t>調整放假日</t>
    </r>
    <phoneticPr fontId="5" type="noConversion"/>
  </si>
  <si>
    <t>補行上班日</t>
    <phoneticPr fontId="5" type="noConversion"/>
  </si>
  <si>
    <t>row</t>
    <phoneticPr fontId="5" type="noConversion"/>
  </si>
  <si>
    <t>rows</t>
    <phoneticPr fontId="5" type="noConversion"/>
  </si>
  <si>
    <t>column</t>
    <phoneticPr fontId="5" type="noConversion"/>
  </si>
  <si>
    <t>columns</t>
    <phoneticPr fontId="5" type="noConversion"/>
  </si>
  <si>
    <t>ADDRESS</t>
    <phoneticPr fontId="5" type="noConversion"/>
  </si>
  <si>
    <t>offset</t>
    <phoneticPr fontId="5" type="noConversion"/>
  </si>
  <si>
    <t>FORMULATEXT</t>
    <phoneticPr fontId="5" type="noConversion"/>
  </si>
  <si>
    <t>AREAS</t>
    <phoneticPr fontId="5" type="noConversion"/>
  </si>
  <si>
    <t>AREAS(reference)</t>
  </si>
  <si>
    <r>
      <t>AREAS(</t>
    </r>
    <r>
      <rPr>
        <b/>
        <sz val="12"/>
        <color rgb="FF486113"/>
        <rFont val="微軟正黑體"/>
        <family val="2"/>
        <charset val="136"/>
      </rPr>
      <t>參照位址</t>
    </r>
    <r>
      <rPr>
        <b/>
        <sz val="12"/>
        <color rgb="FF486113"/>
        <rFont val="Trebuchet MS"/>
        <family val="2"/>
      </rPr>
      <t>)</t>
    </r>
  </si>
  <si>
    <r>
      <t>之回應值為</t>
    </r>
    <r>
      <rPr>
        <sz val="12"/>
        <color rgb="FF404040"/>
        <rFont val="Trebuchet MS"/>
        <family val="2"/>
      </rPr>
      <t>3</t>
    </r>
    <r>
      <rPr>
        <sz val="12"/>
        <color rgb="FF404040"/>
        <rFont val="微軟正黑體"/>
        <family val="2"/>
        <charset val="136"/>
      </rPr>
      <t>；而</t>
    </r>
  </si>
  <si>
    <r>
      <t>之回應值為</t>
    </r>
    <r>
      <rPr>
        <sz val="12"/>
        <color rgb="FF404040"/>
        <rFont val="Trebuchet MS"/>
        <family val="2"/>
      </rPr>
      <t>1</t>
    </r>
    <r>
      <rPr>
        <sz val="12"/>
        <color rgb="FF404040"/>
        <rFont val="微軟正黑體"/>
        <family val="2"/>
        <charset val="136"/>
      </rPr>
      <t>。</t>
    </r>
  </si>
  <si>
    <r>
      <t>u</t>
    </r>
    <r>
      <rPr>
        <sz val="12"/>
        <color rgb="FF404040"/>
        <rFont val="微軟正黑體"/>
        <family val="2"/>
        <charset val="136"/>
      </rPr>
      <t>傳回指定之參照位址中，</t>
    </r>
    <r>
      <rPr>
        <sz val="12"/>
        <color rgb="FF0070C0"/>
        <rFont val="微軟正黑體"/>
        <family val="2"/>
        <charset val="136"/>
      </rPr>
      <t>計有幾個範圍、陣列或儲存格</t>
    </r>
    <r>
      <rPr>
        <sz val="12"/>
        <color rgb="FF404040"/>
        <rFont val="微軟正黑體"/>
        <family val="2"/>
        <charset val="136"/>
      </rPr>
      <t>（即，以逗號標開了幾組內容）。若為多組參照位址，得以括號將其包圍。如：（範例『FunCh10-參照</t>
    </r>
    <r>
      <rPr>
        <sz val="12"/>
        <color rgb="FF404040"/>
        <rFont val="Trebuchet MS"/>
        <family val="2"/>
      </rPr>
      <t>.xlsx\AREAS</t>
    </r>
    <r>
      <rPr>
        <sz val="12"/>
        <color rgb="FF404040"/>
        <rFont val="微軟正黑體"/>
        <family val="2"/>
        <charset val="136"/>
      </rPr>
      <t>』）</t>
    </r>
    <phoneticPr fontId="5" type="noConversion"/>
  </si>
  <si>
    <t>年級</t>
    <phoneticPr fontId="5" type="noConversion"/>
  </si>
  <si>
    <t>姓名</t>
    <phoneticPr fontId="5" type="noConversion"/>
  </si>
  <si>
    <t>國語</t>
    <phoneticPr fontId="5" type="noConversion"/>
  </si>
  <si>
    <t>數學</t>
    <phoneticPr fontId="5" type="noConversion"/>
  </si>
  <si>
    <t>自然</t>
    <phoneticPr fontId="5" type="noConversion"/>
  </si>
  <si>
    <t>總分</t>
    <phoneticPr fontId="5" type="noConversion"/>
  </si>
  <si>
    <t>平均</t>
    <phoneticPr fontId="5" type="noConversion"/>
  </si>
  <si>
    <t>7欄=&gt;7列</t>
    <phoneticPr fontId="5" type="noConversion"/>
  </si>
  <si>
    <t>張筱燕</t>
    <phoneticPr fontId="5" type="noConversion"/>
  </si>
  <si>
    <t>張飛</t>
    <phoneticPr fontId="5" type="noConversion"/>
  </si>
  <si>
    <t>胡颳</t>
    <phoneticPr fontId="5" type="noConversion"/>
  </si>
  <si>
    <t>郭子前</t>
    <phoneticPr fontId="5" type="noConversion"/>
  </si>
  <si>
    <t>楊峻容</t>
    <phoneticPr fontId="5" type="noConversion"/>
  </si>
  <si>
    <t>廖委凡</t>
    <phoneticPr fontId="5" type="noConversion"/>
  </si>
  <si>
    <t>謝例金</t>
    <phoneticPr fontId="5" type="noConversion"/>
  </si>
  <si>
    <t>六岳</t>
    <phoneticPr fontId="5" type="noConversion"/>
  </si>
  <si>
    <t>何語文</t>
    <phoneticPr fontId="5" type="noConversion"/>
  </si>
  <si>
    <t>陳笑宣</t>
    <phoneticPr fontId="5" type="noConversion"/>
  </si>
  <si>
    <t>高宜平</t>
    <phoneticPr fontId="5" type="noConversion"/>
  </si>
  <si>
    <t>賀一行</t>
    <phoneticPr fontId="5" type="noConversion"/>
  </si>
  <si>
    <t>宋邵清</t>
    <phoneticPr fontId="5" type="noConversion"/>
  </si>
  <si>
    <t>薛智正</t>
    <phoneticPr fontId="5" type="noConversion"/>
  </si>
  <si>
    <t>戎翔</t>
    <phoneticPr fontId="5" type="noConversion"/>
  </si>
  <si>
    <t>陶精盈</t>
    <phoneticPr fontId="5" type="noConversion"/>
  </si>
  <si>
    <t>卜學輛</t>
    <phoneticPr fontId="5" type="noConversion"/>
  </si>
  <si>
    <t>黃子膠</t>
    <phoneticPr fontId="5" type="noConversion"/>
  </si>
  <si>
    <t>吳宗線</t>
    <phoneticPr fontId="5" type="noConversion"/>
  </si>
  <si>
    <t>董至誠</t>
    <phoneticPr fontId="5" type="noConversion"/>
  </si>
  <si>
    <t>天欣</t>
    <phoneticPr fontId="5" type="noConversion"/>
  </si>
  <si>
    <t>劉得滑</t>
    <phoneticPr fontId="5" type="noConversion"/>
  </si>
  <si>
    <t>陳小東</t>
    <phoneticPr fontId="5" type="noConversion"/>
  </si>
  <si>
    <t>周滑建</t>
    <phoneticPr fontId="5" type="noConversion"/>
  </si>
  <si>
    <t>張學有</t>
    <phoneticPr fontId="5" type="noConversion"/>
  </si>
  <si>
    <t>任咸奇</t>
    <phoneticPr fontId="5" type="noConversion"/>
  </si>
  <si>
    <t>郭復成</t>
    <phoneticPr fontId="5" type="noConversion"/>
  </si>
  <si>
    <t>齊勤</t>
    <phoneticPr fontId="5" type="noConversion"/>
  </si>
  <si>
    <t>伍斯楷</t>
    <phoneticPr fontId="5" type="noConversion"/>
  </si>
  <si>
    <t>張與</t>
    <phoneticPr fontId="5" type="noConversion"/>
  </si>
  <si>
    <t>張蕙妹</t>
    <phoneticPr fontId="5" type="noConversion"/>
  </si>
  <si>
    <t>莫文薉</t>
    <phoneticPr fontId="5" type="noConversion"/>
  </si>
  <si>
    <t>許如勻</t>
    <phoneticPr fontId="5" type="noConversion"/>
  </si>
  <si>
    <t>王霏</t>
    <phoneticPr fontId="5" type="noConversion"/>
  </si>
  <si>
    <t>蘇卉崙</t>
    <phoneticPr fontId="5" type="noConversion"/>
  </si>
  <si>
    <t>劉箬瑛</t>
    <phoneticPr fontId="5" type="noConversion"/>
  </si>
  <si>
    <t>徐淮育</t>
    <phoneticPr fontId="5" type="noConversion"/>
  </si>
  <si>
    <t>梁永齊</t>
    <phoneticPr fontId="5" type="noConversion"/>
  </si>
  <si>
    <t>辛曉奇</t>
    <phoneticPr fontId="5" type="noConversion"/>
  </si>
  <si>
    <t>柯已敏</t>
    <phoneticPr fontId="5" type="noConversion"/>
  </si>
  <si>
    <t>張青方</t>
    <phoneticPr fontId="5" type="noConversion"/>
  </si>
  <si>
    <t>林小陪</t>
    <phoneticPr fontId="5" type="noConversion"/>
  </si>
  <si>
    <t>彭加惠</t>
    <phoneticPr fontId="5" type="noConversion"/>
  </si>
  <si>
    <t>李文</t>
    <phoneticPr fontId="5" type="noConversion"/>
  </si>
  <si>
    <t>吳娠君</t>
    <phoneticPr fontId="5" type="noConversion"/>
  </si>
  <si>
    <t>林志影</t>
    <phoneticPr fontId="5" type="noConversion"/>
  </si>
  <si>
    <t>舒琦</t>
    <phoneticPr fontId="5" type="noConversion"/>
  </si>
  <si>
    <t>林新如</t>
    <phoneticPr fontId="5" type="noConversion"/>
  </si>
  <si>
    <t>徐乃林</t>
    <phoneticPr fontId="5" type="noConversion"/>
  </si>
  <si>
    <t>李秀原</t>
    <phoneticPr fontId="5" type="noConversion"/>
  </si>
  <si>
    <r>
      <t>7欄</t>
    </r>
    <r>
      <rPr>
        <sz val="12"/>
        <rFont val="新細明體"/>
        <family val="1"/>
        <charset val="136"/>
      </rPr>
      <t>51列=&gt;7列51欄</t>
    </r>
    <phoneticPr fontId="5" type="noConversion"/>
  </si>
  <si>
    <t>語法</t>
    <phoneticPr fontId="5" type="noConversion"/>
  </si>
  <si>
    <t>Array    是工作表或巨集表中您所要轉置的矩陣。陣列的轉置是以 陣列的第一列作為新陣列的第一欄，而陣列的第 2 列則為新陣列的第 2 欄，依此類</t>
  </si>
  <si>
    <t>作法</t>
    <phoneticPr fontId="5" type="noConversion"/>
  </si>
  <si>
    <t>輸入語法</t>
    <phoneticPr fontId="5" type="noConversion"/>
  </si>
  <si>
    <t>選取要轉換之儲存格範圍(須計算好欄列轉換數目,如7欄x4列=&gt;4欄x7列)</t>
    <phoneticPr fontId="5" type="noConversion"/>
  </si>
  <si>
    <t>滑鼠左鍵選在資料編輯列之公式上或按F2</t>
    <phoneticPr fontId="5" type="noConversion"/>
  </si>
  <si>
    <t>然後按下 CTRL+SHIFT+ENTER</t>
    <phoneticPr fontId="5" type="noConversion"/>
  </si>
  <si>
    <t>張飛</t>
    <phoneticPr fontId="5" type="noConversion"/>
  </si>
  <si>
    <t>胡颳</t>
    <phoneticPr fontId="5" type="noConversion"/>
  </si>
  <si>
    <t>郭子前</t>
    <phoneticPr fontId="5" type="noConversion"/>
  </si>
  <si>
    <t>楊峻容</t>
    <phoneticPr fontId="5" type="noConversion"/>
  </si>
  <si>
    <t>廖委凡</t>
    <phoneticPr fontId="5" type="noConversion"/>
  </si>
  <si>
    <t>謝例金</t>
    <phoneticPr fontId="5" type="noConversion"/>
  </si>
  <si>
    <t>六岳</t>
    <phoneticPr fontId="5" type="noConversion"/>
  </si>
  <si>
    <t>何語文</t>
    <phoneticPr fontId="5" type="noConversion"/>
  </si>
  <si>
    <t>陳笑宣</t>
    <phoneticPr fontId="5" type="noConversion"/>
  </si>
  <si>
    <t>高宜平</t>
    <phoneticPr fontId="5" type="noConversion"/>
  </si>
  <si>
    <t>賀一行</t>
    <phoneticPr fontId="5" type="noConversion"/>
  </si>
  <si>
    <t>宋邵清</t>
    <phoneticPr fontId="5" type="noConversion"/>
  </si>
  <si>
    <t>薛智正</t>
    <phoneticPr fontId="5" type="noConversion"/>
  </si>
  <si>
    <t>戎翔</t>
    <phoneticPr fontId="5" type="noConversion"/>
  </si>
  <si>
    <t>陶精盈</t>
    <phoneticPr fontId="5" type="noConversion"/>
  </si>
  <si>
    <t>卜學輛</t>
    <phoneticPr fontId="5" type="noConversion"/>
  </si>
  <si>
    <t>黃子膠</t>
    <phoneticPr fontId="5" type="noConversion"/>
  </si>
  <si>
    <t>吳宗線</t>
    <phoneticPr fontId="5" type="noConversion"/>
  </si>
  <si>
    <t>董至誠</t>
    <phoneticPr fontId="5" type="noConversion"/>
  </si>
  <si>
    <t>天欣</t>
    <phoneticPr fontId="5" type="noConversion"/>
  </si>
  <si>
    <t>劉得滑</t>
    <phoneticPr fontId="5" type="noConversion"/>
  </si>
  <si>
    <t>陳小東</t>
    <phoneticPr fontId="5" type="noConversion"/>
  </si>
  <si>
    <t>周滑建</t>
    <phoneticPr fontId="5" type="noConversion"/>
  </si>
  <si>
    <t>張學有</t>
    <phoneticPr fontId="5" type="noConversion"/>
  </si>
  <si>
    <t>任咸奇</t>
    <phoneticPr fontId="5" type="noConversion"/>
  </si>
  <si>
    <t>郭復成</t>
    <phoneticPr fontId="5" type="noConversion"/>
  </si>
  <si>
    <t>齊勤</t>
    <phoneticPr fontId="5" type="noConversion"/>
  </si>
  <si>
    <t>伍斯楷</t>
    <phoneticPr fontId="5" type="noConversion"/>
  </si>
  <si>
    <t>張與</t>
    <phoneticPr fontId="5" type="noConversion"/>
  </si>
  <si>
    <t>張蕙妹</t>
    <phoneticPr fontId="5" type="noConversion"/>
  </si>
  <si>
    <t>莫文薉</t>
    <phoneticPr fontId="5" type="noConversion"/>
  </si>
  <si>
    <t>許如勻</t>
    <phoneticPr fontId="5" type="noConversion"/>
  </si>
  <si>
    <t>王霏</t>
    <phoneticPr fontId="5" type="noConversion"/>
  </si>
  <si>
    <t>蘇卉崙</t>
    <phoneticPr fontId="5" type="noConversion"/>
  </si>
  <si>
    <t>劉箬瑛</t>
    <phoneticPr fontId="5" type="noConversion"/>
  </si>
  <si>
    <t>徐淮育</t>
    <phoneticPr fontId="5" type="noConversion"/>
  </si>
  <si>
    <t>梁永齊</t>
    <phoneticPr fontId="5" type="noConversion"/>
  </si>
  <si>
    <t>辛曉奇</t>
    <phoneticPr fontId="5" type="noConversion"/>
  </si>
  <si>
    <t>柯已敏</t>
    <phoneticPr fontId="5" type="noConversion"/>
  </si>
  <si>
    <t>張青方</t>
    <phoneticPr fontId="5" type="noConversion"/>
  </si>
  <si>
    <t>林小陪</t>
    <phoneticPr fontId="5" type="noConversion"/>
  </si>
  <si>
    <t>彭加惠</t>
    <phoneticPr fontId="5" type="noConversion"/>
  </si>
  <si>
    <t>李文</t>
    <phoneticPr fontId="5" type="noConversion"/>
  </si>
  <si>
    <t>吳娠君</t>
    <phoneticPr fontId="5" type="noConversion"/>
  </si>
  <si>
    <t>林志影</t>
    <phoneticPr fontId="5" type="noConversion"/>
  </si>
  <si>
    <t>舒琦</t>
    <phoneticPr fontId="5" type="noConversion"/>
  </si>
  <si>
    <t>林新如</t>
    <phoneticPr fontId="5" type="noConversion"/>
  </si>
  <si>
    <t>徐乃林</t>
    <phoneticPr fontId="5" type="noConversion"/>
  </si>
  <si>
    <t>李秀原</t>
    <phoneticPr fontId="5" type="noConversion"/>
  </si>
  <si>
    <t>位移數是正值</t>
    <phoneticPr fontId="5" type="noConversion"/>
  </si>
  <si>
    <t>向下=&gt;向左</t>
    <phoneticPr fontId="5" type="noConversion"/>
  </si>
  <si>
    <t>位移數是負值</t>
    <phoneticPr fontId="5" type="noConversion"/>
  </si>
  <si>
    <t>向上=&gt;向右</t>
    <phoneticPr fontId="5" type="noConversion"/>
  </si>
  <si>
    <r>
      <t>OFFSET(</t>
    </r>
    <r>
      <rPr>
        <b/>
        <sz val="12"/>
        <color indexed="54"/>
        <rFont val="新細明體"/>
        <family val="1"/>
        <charset val="136"/>
      </rPr>
      <t>參照範圍</t>
    </r>
    <r>
      <rPr>
        <b/>
        <sz val="12"/>
        <color indexed="54"/>
        <rFont val="Century Schoolbook"/>
        <family val="1"/>
      </rPr>
      <t>,</t>
    </r>
    <r>
      <rPr>
        <b/>
        <sz val="12"/>
        <color indexed="54"/>
        <rFont val="新細明體"/>
        <family val="1"/>
        <charset val="136"/>
      </rPr>
      <t>位移列數</t>
    </r>
    <r>
      <rPr>
        <b/>
        <sz val="12"/>
        <color indexed="54"/>
        <rFont val="Century Schoolbook"/>
        <family val="1"/>
      </rPr>
      <t>,</t>
    </r>
    <r>
      <rPr>
        <b/>
        <sz val="12"/>
        <color indexed="54"/>
        <rFont val="新細明體"/>
        <family val="1"/>
        <charset val="136"/>
      </rPr>
      <t>位移欄數</t>
    </r>
    <r>
      <rPr>
        <sz val="12"/>
        <color indexed="54"/>
        <rFont val="Century Schoolbook"/>
        <family val="1"/>
      </rPr>
      <t>,[</t>
    </r>
    <r>
      <rPr>
        <sz val="12"/>
        <color indexed="54"/>
        <rFont val="新細明體"/>
        <family val="1"/>
        <charset val="136"/>
      </rPr>
      <t>高度</t>
    </r>
    <r>
      <rPr>
        <sz val="12"/>
        <color indexed="54"/>
        <rFont val="Century Schoolbook"/>
        <family val="1"/>
      </rPr>
      <t>],[</t>
    </r>
    <r>
      <rPr>
        <sz val="12"/>
        <color indexed="54"/>
        <rFont val="新細明體"/>
        <family val="1"/>
        <charset val="136"/>
      </rPr>
      <t>寬度</t>
    </r>
    <r>
      <rPr>
        <sz val="12"/>
        <color indexed="54"/>
        <rFont val="Century Schoolbook"/>
        <family val="1"/>
      </rPr>
      <t>]</t>
    </r>
    <r>
      <rPr>
        <b/>
        <sz val="12"/>
        <color indexed="54"/>
        <rFont val="Century Schoolbook"/>
        <family val="1"/>
      </rPr>
      <t xml:space="preserve">) </t>
    </r>
  </si>
  <si>
    <r>
      <t>¢</t>
    </r>
    <r>
      <rPr>
        <sz val="12"/>
        <color indexed="8"/>
        <rFont val="新細明體"/>
        <family val="1"/>
        <charset val="136"/>
      </rPr>
      <t>傳回某一參照範圍，經</t>
    </r>
    <r>
      <rPr>
        <sz val="12"/>
        <color indexed="14"/>
        <rFont val="新細明體"/>
        <family val="1"/>
        <charset val="136"/>
      </rPr>
      <t>向下（上）移動位移列數所指定之列，向右（左）移動位移欄數</t>
    </r>
    <r>
      <rPr>
        <sz val="12"/>
        <color indexed="8"/>
        <rFont val="新細明體"/>
        <family val="1"/>
        <charset val="136"/>
      </rPr>
      <t xml:space="preserve">所指定之欄，移動後之新的參照範圍為何？ </t>
    </r>
    <phoneticPr fontId="5" type="noConversion"/>
  </si>
  <si>
    <r>
      <t>¢</t>
    </r>
    <r>
      <rPr>
        <sz val="12"/>
        <color indexed="8"/>
        <rFont val="新細明體"/>
        <family val="1"/>
        <charset val="136"/>
      </rPr>
      <t>高度與寬度係用以指定應傳回之參照範圍的列數及欄數；若省略，將與原參照範圍同高度與寬度。如：</t>
    </r>
    <r>
      <rPr>
        <sz val="12"/>
        <color indexed="54"/>
        <rFont val="Century Schoolbook"/>
        <family val="1"/>
      </rPr>
      <t>OFFSET(A1,2,1)</t>
    </r>
    <r>
      <rPr>
        <sz val="12"/>
        <color indexed="8"/>
        <rFont val="新細明體"/>
        <family val="1"/>
        <charset val="136"/>
      </rPr>
      <t>表自</t>
    </r>
    <r>
      <rPr>
        <sz val="12"/>
        <color indexed="8"/>
        <rFont val="Century Schoolbook"/>
        <family val="1"/>
      </rPr>
      <t>A1</t>
    </r>
    <r>
      <rPr>
        <sz val="12"/>
        <color indexed="8"/>
        <rFont val="新細明體"/>
        <family val="1"/>
        <charset val="136"/>
      </rPr>
      <t>下移</t>
    </r>
    <r>
      <rPr>
        <sz val="12"/>
        <color indexed="8"/>
        <rFont val="Century Schoolbook"/>
        <family val="1"/>
      </rPr>
      <t>2</t>
    </r>
    <r>
      <rPr>
        <sz val="12"/>
        <color indexed="8"/>
        <rFont val="新細明體"/>
        <family val="1"/>
        <charset val="136"/>
      </rPr>
      <t>列，右移</t>
    </r>
    <r>
      <rPr>
        <sz val="12"/>
        <color indexed="8"/>
        <rFont val="Century Schoolbook"/>
        <family val="1"/>
      </rPr>
      <t>1</t>
    </r>
    <r>
      <rPr>
        <sz val="12"/>
        <color indexed="8"/>
        <rFont val="新細明體"/>
        <family val="1"/>
        <charset val="136"/>
      </rPr>
      <t>欄，其結果為</t>
    </r>
    <r>
      <rPr>
        <sz val="12"/>
        <color indexed="8"/>
        <rFont val="Century Schoolbook"/>
        <family val="1"/>
      </rPr>
      <t>B3</t>
    </r>
    <r>
      <rPr>
        <sz val="12"/>
        <color indexed="8"/>
        <rFont val="新細明體"/>
        <family val="1"/>
        <charset val="136"/>
      </rPr>
      <t>。其效果相當</t>
    </r>
    <r>
      <rPr>
        <sz val="12"/>
        <color indexed="54"/>
        <rFont val="Century Schoolbook"/>
        <family val="1"/>
      </rPr>
      <t>=B3</t>
    </r>
  </si>
  <si>
    <r>
      <t>¢</t>
    </r>
    <r>
      <rPr>
        <sz val="12"/>
        <color indexed="8"/>
        <rFont val="新細明體"/>
        <family val="1"/>
        <charset val="136"/>
      </rPr>
      <t>若位移列（欄）數為負值，表向上（左）移動。如：</t>
    </r>
    <r>
      <rPr>
        <sz val="12"/>
        <color indexed="54"/>
        <rFont val="Century Schoolbook"/>
        <family val="1"/>
      </rPr>
      <t>=OFFSET(C3,-2,-1)</t>
    </r>
  </si>
  <si>
    <r>
      <t>¢</t>
    </r>
    <r>
      <rPr>
        <sz val="12"/>
        <color indexed="8"/>
        <rFont val="新細明體"/>
        <family val="1"/>
        <charset val="136"/>
      </rPr>
      <t xml:space="preserve">當然，也可以將其結果拿來運算，如： </t>
    </r>
  </si>
  <si>
    <t>=SUM(OFFSET(A1:A3,0,1))</t>
    <phoneticPr fontId="5" type="noConversion"/>
  </si>
  <si>
    <r>
      <t>表自</t>
    </r>
    <r>
      <rPr>
        <sz val="12"/>
        <color indexed="8"/>
        <rFont val="Century Schoolbook"/>
        <family val="1"/>
      </rPr>
      <t>A1:A3</t>
    </r>
    <r>
      <rPr>
        <sz val="12"/>
        <color indexed="8"/>
        <rFont val="新細明體"/>
        <family val="1"/>
        <charset val="136"/>
      </rPr>
      <t>右移</t>
    </r>
    <r>
      <rPr>
        <sz val="12"/>
        <color indexed="8"/>
        <rFont val="Century Schoolbook"/>
        <family val="1"/>
      </rPr>
      <t>2</t>
    </r>
    <r>
      <rPr>
        <sz val="12"/>
        <color indexed="8"/>
        <rFont val="新細明體"/>
        <family val="1"/>
        <charset val="136"/>
      </rPr>
      <t>欄，其結果為</t>
    </r>
    <r>
      <rPr>
        <sz val="12"/>
        <color indexed="8"/>
        <rFont val="Century Schoolbook"/>
        <family val="1"/>
      </rPr>
      <t>C1:C3</t>
    </r>
    <r>
      <rPr>
        <sz val="12"/>
        <color indexed="8"/>
        <rFont val="新細明體"/>
        <family val="1"/>
        <charset val="136"/>
      </rPr>
      <t>。其效果相當加總</t>
    </r>
    <r>
      <rPr>
        <sz val="12"/>
        <color indexed="8"/>
        <rFont val="Century Schoolbook"/>
        <family val="1"/>
      </rPr>
      <t>C1:C3</t>
    </r>
    <r>
      <rPr>
        <sz val="12"/>
        <color indexed="8"/>
        <rFont val="新細明體"/>
        <family val="1"/>
        <charset val="136"/>
      </rPr>
      <t xml:space="preserve">之內容 </t>
    </r>
  </si>
  <si>
    <r>
      <t>ROWS(</t>
    </r>
    <r>
      <rPr>
        <b/>
        <sz val="12"/>
        <color indexed="54"/>
        <rFont val="新細明體"/>
        <family val="1"/>
        <charset val="136"/>
      </rPr>
      <t>範圍</t>
    </r>
    <r>
      <rPr>
        <b/>
        <sz val="12"/>
        <color indexed="54"/>
        <rFont val="Century Schoolbook"/>
        <family val="1"/>
      </rPr>
      <t xml:space="preserve">) </t>
    </r>
  </si>
  <si>
    <r>
      <t>¢</t>
    </r>
    <r>
      <rPr>
        <sz val="12"/>
        <color indexed="8"/>
        <rFont val="新細明體"/>
        <family val="1"/>
        <charset val="136"/>
      </rPr>
      <t>傳回指定範圍或陣列中，計有幾列。</t>
    </r>
    <phoneticPr fontId="5" type="noConversion"/>
  </si>
  <si>
    <r>
      <t>COLUMNS(</t>
    </r>
    <r>
      <rPr>
        <b/>
        <sz val="14"/>
        <color indexed="54"/>
        <rFont val="新細明體"/>
        <family val="1"/>
        <charset val="136"/>
      </rPr>
      <t>範圍</t>
    </r>
    <r>
      <rPr>
        <b/>
        <sz val="14"/>
        <color indexed="54"/>
        <rFont val="Century Schoolbook"/>
        <family val="1"/>
      </rPr>
      <t xml:space="preserve">) </t>
    </r>
  </si>
  <si>
    <r>
      <t>¢</t>
    </r>
    <r>
      <rPr>
        <sz val="14"/>
        <color indexed="8"/>
        <rFont val="新細明體"/>
        <family val="1"/>
        <charset val="136"/>
      </rPr>
      <t xml:space="preserve">傳回指定範圍或陣列中，計有幾欄。 </t>
    </r>
  </si>
  <si>
    <r>
      <t xml:space="preserve">  </t>
    </r>
    <r>
      <rPr>
        <sz val="12"/>
        <rFont val="新細明體"/>
        <family val="1"/>
        <charset val="136"/>
      </rPr>
      <t>←</t>
    </r>
    <r>
      <rPr>
        <sz val="12"/>
        <rFont val="新細明體"/>
        <family val="1"/>
        <charset val="136"/>
      </rPr>
      <t xml:space="preserve">  =ROW(C4)</t>
    </r>
    <phoneticPr fontId="5" type="noConversion"/>
  </si>
  <si>
    <r>
      <t>ROW(</t>
    </r>
    <r>
      <rPr>
        <sz val="14"/>
        <color indexed="54"/>
        <rFont val="新細明體"/>
        <family val="1"/>
        <charset val="136"/>
      </rPr>
      <t>參照位址</t>
    </r>
    <r>
      <rPr>
        <sz val="14"/>
        <color indexed="54"/>
        <rFont val="Century Schoolbook"/>
        <family val="1"/>
      </rPr>
      <t xml:space="preserve">) </t>
    </r>
  </si>
  <si>
    <r>
      <t>¢</t>
    </r>
    <r>
      <rPr>
        <sz val="14"/>
        <color indexed="8"/>
        <rFont val="新細明體"/>
        <family val="1"/>
        <charset val="136"/>
      </rPr>
      <t>傳回</t>
    </r>
    <r>
      <rPr>
        <sz val="14"/>
        <color indexed="54"/>
        <rFont val="新細明體"/>
        <family val="1"/>
        <charset val="136"/>
      </rPr>
      <t>參照位址</t>
    </r>
    <r>
      <rPr>
        <sz val="14"/>
        <color indexed="8"/>
        <rFont val="新細明體"/>
        <family val="1"/>
        <charset val="136"/>
      </rPr>
      <t xml:space="preserve">之列號。如： </t>
    </r>
  </si>
  <si>
    <t>垂直陣列</t>
    <phoneticPr fontId="5" type="noConversion"/>
  </si>
  <si>
    <r>
      <t>之回應值為</t>
    </r>
    <r>
      <rPr>
        <sz val="14"/>
        <color indexed="8"/>
        <rFont val="Century Schoolbook"/>
        <family val="1"/>
      </rPr>
      <t>4</t>
    </r>
    <r>
      <rPr>
        <sz val="14"/>
        <color indexed="8"/>
        <rFont val="新細明體"/>
        <family val="1"/>
        <charset val="136"/>
      </rPr>
      <t>（第</t>
    </r>
    <r>
      <rPr>
        <sz val="14"/>
        <color indexed="8"/>
        <rFont val="Century Schoolbook"/>
        <family val="1"/>
      </rPr>
      <t>4</t>
    </r>
    <r>
      <rPr>
        <sz val="14"/>
        <color indexed="8"/>
        <rFont val="新細明體"/>
        <family val="1"/>
        <charset val="136"/>
      </rPr>
      <t xml:space="preserve">列）。而 </t>
    </r>
  </si>
  <si>
    <r>
      <t>之回應值為一含</t>
    </r>
    <r>
      <rPr>
        <sz val="14"/>
        <color indexed="8"/>
        <rFont val="Century Schoolbook"/>
        <family val="1"/>
      </rPr>
      <t>3,4,5</t>
    </r>
    <r>
      <rPr>
        <sz val="14"/>
        <color indexed="8"/>
        <rFont val="新細明體"/>
        <family val="1"/>
        <charset val="136"/>
      </rPr>
      <t>之垂直陣列（第</t>
    </r>
    <r>
      <rPr>
        <sz val="14"/>
        <color indexed="8"/>
        <rFont val="Century Schoolbook"/>
        <family val="1"/>
      </rPr>
      <t>3,4,5</t>
    </r>
    <r>
      <rPr>
        <sz val="14"/>
        <color indexed="8"/>
        <rFont val="新細明體"/>
        <family val="1"/>
        <charset val="136"/>
      </rPr>
      <t>列）</t>
    </r>
  </si>
  <si>
    <r>
      <t>COLUMN(</t>
    </r>
    <r>
      <rPr>
        <sz val="14"/>
        <color indexed="54"/>
        <rFont val="新細明體"/>
        <family val="1"/>
        <charset val="136"/>
      </rPr>
      <t>參照位址</t>
    </r>
    <r>
      <rPr>
        <sz val="14"/>
        <color indexed="54"/>
        <rFont val="Century Schoolbook"/>
        <family val="1"/>
      </rPr>
      <t xml:space="preserve">) </t>
    </r>
  </si>
  <si>
    <r>
      <t xml:space="preserve">  ←  =COLUMN(</t>
    </r>
    <r>
      <rPr>
        <sz val="12"/>
        <color indexed="14"/>
        <rFont val="新細明體"/>
        <family val="1"/>
        <charset val="136"/>
      </rPr>
      <t>C</t>
    </r>
    <r>
      <rPr>
        <sz val="12"/>
        <rFont val="新細明體"/>
        <family val="1"/>
        <charset val="136"/>
      </rPr>
      <t>4)</t>
    </r>
    <phoneticPr fontId="5" type="noConversion"/>
  </si>
  <si>
    <r>
      <t>¢</t>
    </r>
    <r>
      <rPr>
        <sz val="14"/>
        <color indexed="8"/>
        <rFont val="新細明體"/>
        <family val="1"/>
        <charset val="136"/>
      </rPr>
      <t>傳回</t>
    </r>
    <r>
      <rPr>
        <sz val="14"/>
        <color indexed="54"/>
        <rFont val="新細明體"/>
        <family val="1"/>
        <charset val="136"/>
      </rPr>
      <t>參照位址</t>
    </r>
    <r>
      <rPr>
        <sz val="14"/>
        <color indexed="8"/>
        <rFont val="新細明體"/>
        <family val="1"/>
        <charset val="136"/>
      </rPr>
      <t xml:space="preserve">之欄號。如： </t>
    </r>
  </si>
  <si>
    <t>水平陣列</t>
  </si>
  <si>
    <r>
      <t>之回應值為</t>
    </r>
    <r>
      <rPr>
        <sz val="14"/>
        <color indexed="8"/>
        <rFont val="Century Schoolbook"/>
        <family val="1"/>
      </rPr>
      <t>3</t>
    </r>
    <r>
      <rPr>
        <sz val="14"/>
        <color indexed="8"/>
        <rFont val="新細明體"/>
        <family val="1"/>
        <charset val="136"/>
      </rPr>
      <t>（第</t>
    </r>
    <r>
      <rPr>
        <sz val="14"/>
        <color indexed="8"/>
        <rFont val="Century Schoolbook"/>
        <family val="1"/>
      </rPr>
      <t>3</t>
    </r>
    <r>
      <rPr>
        <sz val="14"/>
        <color indexed="8"/>
        <rFont val="新細明體"/>
        <family val="1"/>
        <charset val="136"/>
      </rPr>
      <t xml:space="preserve">欄）。而 </t>
    </r>
  </si>
  <si>
    <r>
      <t>之回應值為一含</t>
    </r>
    <r>
      <rPr>
        <sz val="14"/>
        <color indexed="8"/>
        <rFont val="Century Schoolbook"/>
        <family val="1"/>
      </rPr>
      <t>1,2,3,4</t>
    </r>
    <r>
      <rPr>
        <sz val="14"/>
        <color indexed="8"/>
        <rFont val="新細明體"/>
        <family val="1"/>
        <charset val="136"/>
      </rPr>
      <t>之水平陣列（第</t>
    </r>
    <r>
      <rPr>
        <sz val="14"/>
        <color indexed="8"/>
        <rFont val="Century Schoolbook"/>
        <family val="1"/>
      </rPr>
      <t>1,2,3,4</t>
    </r>
    <r>
      <rPr>
        <sz val="14"/>
        <color indexed="8"/>
        <rFont val="新細明體"/>
        <family val="1"/>
        <charset val="136"/>
      </rPr>
      <t>欄）。</t>
    </r>
    <phoneticPr fontId="5" type="noConversion"/>
  </si>
  <si>
    <t>語法</t>
  </si>
  <si>
    <r>
      <t>ROW</t>
    </r>
    <r>
      <rPr>
        <sz val="12"/>
        <color indexed="12"/>
        <rFont val="Tahoma"/>
        <family val="2"/>
      </rPr>
      <t>(reference)</t>
    </r>
  </si>
  <si>
    <r>
      <t>Reference</t>
    </r>
    <r>
      <rPr>
        <sz val="12"/>
        <color indexed="8"/>
        <rFont val="Tahoma"/>
        <family val="2"/>
      </rPr>
      <t>   是希望知道列號的單一儲存格或儲存格範圍。</t>
    </r>
  </si>
  <si>
    <t>如果 reference 被省略，則 ROW 函數會引用本身的儲存格位址。</t>
  </si>
  <si>
    <t>如果 reference 為一個儲存格範圍，而且 ROW 函數也以垂直陣列 (陣列：用來建立產生多個結果或運算一組以列及欄排列之引數的單一公式。陣列範圍共用一個公式；一個陣列常數是用作一個引數的一組常數。)格式輸入，則 ROW 函數會以垂直陣列的方式傳回各列之列號。</t>
  </si>
  <si>
    <t>Reference 不能指向多個區域。</t>
  </si>
  <si>
    <t>A</t>
  </si>
  <si>
    <t>B</t>
  </si>
  <si>
    <t>公式</t>
  </si>
  <si>
    <t>敘述 (結果)</t>
  </si>
  <si>
    <t>公式出現的列 (2)</t>
  </si>
  <si>
    <t>參照的列 (10)</t>
  </si>
  <si>
    <t>參照中的第一列 (4)</t>
  </si>
  <si>
    <t>參照中的第二列 (5)</t>
  </si>
  <si>
    <t>參照中的第三列 (6)</t>
  </si>
  <si>
    <r>
      <t>AREAS(</t>
    </r>
    <r>
      <rPr>
        <sz val="12"/>
        <color indexed="54"/>
        <rFont val="新細明體"/>
        <family val="1"/>
        <charset val="136"/>
      </rPr>
      <t>參照位址</t>
    </r>
    <r>
      <rPr>
        <sz val="12"/>
        <color indexed="54"/>
        <rFont val="Times New Roman"/>
        <family val="1"/>
      </rPr>
      <t xml:space="preserve">) </t>
    </r>
    <phoneticPr fontId="5" type="noConversion"/>
  </si>
  <si>
    <r>
      <t>AREAS</t>
    </r>
    <r>
      <rPr>
        <sz val="12"/>
        <color indexed="12"/>
        <rFont val="Times New Roman"/>
        <family val="1"/>
      </rPr>
      <t>(</t>
    </r>
    <r>
      <rPr>
        <b/>
        <sz val="12"/>
        <color indexed="12"/>
        <rFont val="Times New Roman"/>
        <family val="1"/>
      </rPr>
      <t>reference</t>
    </r>
    <r>
      <rPr>
        <sz val="12"/>
        <color indexed="12"/>
        <rFont val="Times New Roman"/>
        <family val="1"/>
      </rPr>
      <t>)</t>
    </r>
  </si>
  <si>
    <r>
      <t>Reference</t>
    </r>
    <r>
      <rPr>
        <sz val="12"/>
        <color indexed="8"/>
        <rFont val="Times New Roman"/>
        <family val="1"/>
      </rPr>
      <t xml:space="preserve">   </t>
    </r>
    <r>
      <rPr>
        <sz val="12"/>
        <color indexed="8"/>
        <rFont val="Tahoma"/>
        <family val="2"/>
      </rPr>
      <t>是指對某單一儲存格或某儲存格範圍的參照，這個參照可指向多塊區域。如果您想將數個參照位址當作一個引數來用，您必須用一組括弧</t>
    </r>
    <r>
      <rPr>
        <sz val="12"/>
        <color indexed="8"/>
        <rFont val="Times New Roman"/>
        <family val="1"/>
      </rPr>
      <t xml:space="preserve"> ( ) </t>
    </r>
    <r>
      <rPr>
        <sz val="12"/>
        <color indexed="8"/>
        <rFont val="Tahoma"/>
        <family val="2"/>
      </rPr>
      <t>將這幾個參照位址括起來，如此</t>
    </r>
    <r>
      <rPr>
        <sz val="12"/>
        <color indexed="8"/>
        <rFont val="Times New Roman"/>
        <family val="1"/>
      </rPr>
      <t xml:space="preserve"> Microsoft Excel </t>
    </r>
    <r>
      <rPr>
        <sz val="12"/>
        <color indexed="8"/>
        <rFont val="Tahoma"/>
        <family val="2"/>
      </rPr>
      <t>才不會把逗號</t>
    </r>
    <r>
      <rPr>
        <sz val="12"/>
        <color indexed="8"/>
        <rFont val="Times New Roman"/>
        <family val="1"/>
      </rPr>
      <t xml:space="preserve"> (,) </t>
    </r>
    <r>
      <rPr>
        <sz val="12"/>
        <color indexed="8"/>
        <rFont val="Tahoma"/>
        <family val="2"/>
      </rPr>
      <t>解釋成欄位的分隔符號。請參閱下列範例。</t>
    </r>
  </si>
  <si>
    <r>
      <t>¢</t>
    </r>
    <r>
      <rPr>
        <sz val="12"/>
        <color indexed="8"/>
        <rFont val="新細明體"/>
        <family val="1"/>
        <charset val="136"/>
      </rPr>
      <t>傳回指定之參照位址中，</t>
    </r>
    <r>
      <rPr>
        <sz val="12"/>
        <color indexed="14"/>
        <rFont val="新細明體"/>
        <family val="1"/>
        <charset val="136"/>
      </rPr>
      <t>計有幾個範圍、陣列或儲存格</t>
    </r>
    <r>
      <rPr>
        <sz val="12"/>
        <color indexed="8"/>
        <rFont val="新細明體"/>
        <family val="1"/>
        <charset val="136"/>
      </rPr>
      <t>（即，以逗號標開了幾組內容）。若為多組參照位址，得以括號將其包圍。</t>
    </r>
    <r>
      <rPr>
        <sz val="12"/>
        <color indexed="8"/>
        <rFont val="Times New Roman"/>
        <family val="1"/>
      </rPr>
      <t xml:space="preserve"> </t>
    </r>
    <phoneticPr fontId="5" type="noConversion"/>
  </si>
  <si>
    <r>
      <t>傳回參照位址中的區域個數。一個區域是一組</t>
    </r>
    <r>
      <rPr>
        <sz val="12"/>
        <color indexed="14"/>
        <rFont val="細明體"/>
        <family val="3"/>
        <charset val="136"/>
      </rPr>
      <t>連續的儲存格範圍</t>
    </r>
    <r>
      <rPr>
        <sz val="12"/>
        <color indexed="8"/>
        <rFont val="細明體"/>
        <family val="3"/>
        <charset val="136"/>
      </rPr>
      <t>或單一儲存格。</t>
    </r>
    <phoneticPr fontId="5" type="noConversion"/>
  </si>
  <si>
    <r>
      <t>敘述</t>
    </r>
    <r>
      <rPr>
        <b/>
        <sz val="12"/>
        <color indexed="8"/>
        <rFont val="Times New Roman"/>
        <family val="1"/>
      </rPr>
      <t xml:space="preserve"> (</t>
    </r>
    <r>
      <rPr>
        <b/>
        <sz val="12"/>
        <color indexed="8"/>
        <rFont val="Tahoma"/>
        <family val="2"/>
      </rPr>
      <t>結果</t>
    </r>
    <r>
      <rPr>
        <b/>
        <sz val="12"/>
        <color indexed="8"/>
        <rFont val="Times New Roman"/>
        <family val="1"/>
      </rPr>
      <t>)</t>
    </r>
  </si>
  <si>
    <r>
      <t>範圍內的區域數目</t>
    </r>
    <r>
      <rPr>
        <sz val="12"/>
        <color indexed="8"/>
        <rFont val="Times New Roman"/>
        <family val="1"/>
      </rPr>
      <t xml:space="preserve"> (1)</t>
    </r>
  </si>
  <si>
    <t>=AREAS(b2:d4)</t>
    <phoneticPr fontId="5" type="noConversion"/>
  </si>
  <si>
    <r>
      <t>範圍內的區域數目</t>
    </r>
    <r>
      <rPr>
        <sz val="12"/>
        <color indexed="8"/>
        <rFont val="Times New Roman"/>
        <family val="1"/>
      </rPr>
      <t xml:space="preserve"> (3)</t>
    </r>
  </si>
  <si>
    <t>=AREAS((B2:D4,E5,F6:I9))</t>
    <phoneticPr fontId="5" type="noConversion"/>
  </si>
  <si>
    <t>=AREAS(B2:D4 B2)</t>
    <phoneticPr fontId="5" type="noConversion"/>
  </si>
  <si>
    <t>檢視參照函數</t>
  </si>
  <si>
    <r>
      <t>垂直查表</t>
    </r>
    <r>
      <rPr>
        <b/>
        <sz val="12"/>
        <color rgb="FF7030A0"/>
        <rFont val="Trebuchet MS"/>
        <family val="2"/>
      </rPr>
      <t>VLOOKUP()</t>
    </r>
  </si>
  <si>
    <t>不用找到完全相同值之實例</t>
  </si>
  <si>
    <t xml:space="preserve">    </t>
    <phoneticPr fontId="5" type="noConversion"/>
  </si>
  <si>
    <r>
      <t>將</t>
    </r>
    <r>
      <rPr>
        <b/>
        <sz val="12"/>
        <color rgb="FF7030A0"/>
        <rFont val="Trebuchet MS"/>
        <family val="2"/>
      </rPr>
      <t>#N/A</t>
    </r>
    <r>
      <rPr>
        <b/>
        <sz val="12"/>
        <color rgb="FF7030A0"/>
        <rFont val="微軟正黑體"/>
        <family val="2"/>
        <charset val="136"/>
      </rPr>
      <t>改為</t>
    </r>
    <r>
      <rPr>
        <b/>
        <sz val="12"/>
        <color rgb="FF7030A0"/>
        <rFont val="Trebuchet MS"/>
        <family val="2"/>
      </rPr>
      <t>"</t>
    </r>
    <r>
      <rPr>
        <b/>
        <sz val="12"/>
        <color rgb="FF7030A0"/>
        <rFont val="微軟正黑體"/>
        <family val="2"/>
        <charset val="136"/>
      </rPr>
      <t>找不到</t>
    </r>
    <r>
      <rPr>
        <b/>
        <sz val="12"/>
        <color rgb="FF7030A0"/>
        <rFont val="Trebuchet MS"/>
        <family val="2"/>
      </rPr>
      <t>"</t>
    </r>
  </si>
  <si>
    <t>設定僅能輸入編號進行查詢</t>
  </si>
  <si>
    <t>文字串之實例</t>
  </si>
  <si>
    <r>
      <t>水平查表</t>
    </r>
    <r>
      <rPr>
        <b/>
        <sz val="12"/>
        <color rgb="FF7030A0"/>
        <rFont val="Trebuchet MS"/>
        <family val="2"/>
      </rPr>
      <t>HLOOKUP()</t>
    </r>
  </si>
  <si>
    <r>
      <t>查表</t>
    </r>
    <r>
      <rPr>
        <b/>
        <sz val="12"/>
        <color rgb="FF7030A0"/>
        <rFont val="Trebuchet MS"/>
        <family val="2"/>
      </rPr>
      <t>LOOKUP()--</t>
    </r>
    <r>
      <rPr>
        <b/>
        <sz val="12"/>
        <color rgb="FF7030A0"/>
        <rFont val="微軟正黑體"/>
        <family val="2"/>
        <charset val="136"/>
      </rPr>
      <t>向量型</t>
    </r>
  </si>
  <si>
    <r>
      <t>查表</t>
    </r>
    <r>
      <rPr>
        <b/>
        <sz val="12"/>
        <color rgb="FF7030A0"/>
        <rFont val="Trebuchet MS"/>
        <family val="2"/>
      </rPr>
      <t>LOOKUP()--</t>
    </r>
    <r>
      <rPr>
        <b/>
        <sz val="12"/>
        <color rgb="FF7030A0"/>
        <rFont val="微軟正黑體"/>
        <family val="2"/>
        <charset val="136"/>
      </rPr>
      <t>陣列型</t>
    </r>
  </si>
  <si>
    <r>
      <t>索引</t>
    </r>
    <r>
      <rPr>
        <b/>
        <sz val="12"/>
        <color rgb="FF7030A0"/>
        <rFont val="Trebuchet MS"/>
        <family val="2"/>
      </rPr>
      <t>INDEX()--</t>
    </r>
    <r>
      <rPr>
        <b/>
        <sz val="12"/>
        <color rgb="FF7030A0"/>
        <rFont val="微軟正黑體"/>
        <family val="2"/>
        <charset val="136"/>
      </rPr>
      <t>陣列型</t>
    </r>
  </si>
  <si>
    <r>
      <t>索引</t>
    </r>
    <r>
      <rPr>
        <b/>
        <sz val="12"/>
        <color rgb="FF7030A0"/>
        <rFont val="Trebuchet MS"/>
        <family val="2"/>
      </rPr>
      <t>INDEX()--</t>
    </r>
    <r>
      <rPr>
        <b/>
        <sz val="12"/>
        <color rgb="FF7030A0"/>
        <rFont val="微軟正黑體"/>
        <family val="2"/>
        <charset val="136"/>
      </rPr>
      <t>參照型</t>
    </r>
  </si>
  <si>
    <r>
      <t>比對</t>
    </r>
    <r>
      <rPr>
        <b/>
        <sz val="12"/>
        <color rgb="FF7030A0"/>
        <rFont val="Trebuchet MS"/>
        <family val="2"/>
      </rPr>
      <t>MATCH()</t>
    </r>
  </si>
  <si>
    <r>
      <t>選擇</t>
    </r>
    <r>
      <rPr>
        <b/>
        <sz val="12"/>
        <color rgb="FF90C226"/>
        <rFont val="Trebuchet MS"/>
        <family val="2"/>
      </rPr>
      <t>CHOOSE()</t>
    </r>
  </si>
  <si>
    <t>求星期幾</t>
  </si>
  <si>
    <t>將業績分級</t>
  </si>
  <si>
    <t>依選擇求加總</t>
  </si>
  <si>
    <r>
      <t>間接參照</t>
    </r>
    <r>
      <rPr>
        <b/>
        <sz val="12"/>
        <color rgb="FF90C226"/>
        <rFont val="Trebuchet MS"/>
        <family val="2"/>
      </rPr>
      <t>INDIRECT()</t>
    </r>
  </si>
  <si>
    <r>
      <t>位移</t>
    </r>
    <r>
      <rPr>
        <b/>
        <sz val="12"/>
        <color rgb="FF7030A0"/>
        <rFont val="Trebuchet MS"/>
        <family val="2"/>
      </rPr>
      <t>OFFSET()</t>
    </r>
  </si>
  <si>
    <r>
      <t>列數欄數</t>
    </r>
    <r>
      <rPr>
        <b/>
        <sz val="12"/>
        <color rgb="FF7030A0"/>
        <rFont val="Trebuchet MS"/>
        <family val="2"/>
      </rPr>
      <t>ROW()</t>
    </r>
    <r>
      <rPr>
        <b/>
        <sz val="12"/>
        <color rgb="FF7030A0"/>
        <rFont val="微軟正黑體"/>
        <family val="2"/>
        <charset val="136"/>
      </rPr>
      <t>、</t>
    </r>
    <r>
      <rPr>
        <b/>
        <sz val="12"/>
        <color rgb="FF7030A0"/>
        <rFont val="Trebuchet MS"/>
        <family val="2"/>
      </rPr>
      <t>COLUMN()</t>
    </r>
  </si>
  <si>
    <r>
      <t>區域個數</t>
    </r>
    <r>
      <rPr>
        <b/>
        <sz val="12"/>
        <color rgb="FF7030A0"/>
        <rFont val="Trebuchet MS"/>
        <family val="2"/>
      </rPr>
      <t>AREAS()</t>
    </r>
  </si>
  <si>
    <r>
      <t>傳回指定參照的公式</t>
    </r>
    <r>
      <rPr>
        <sz val="12"/>
        <color rgb="FF7030A0"/>
        <rFont val="Trebuchet MS"/>
        <family val="2"/>
      </rPr>
      <t>FORMULATEXT</t>
    </r>
  </si>
  <si>
    <t>NEW</t>
    <phoneticPr fontId="5" type="noConversion"/>
  </si>
  <si>
    <t>查閱與參照函數</t>
  </si>
  <si>
    <t>描述</t>
  </si>
  <si>
    <t>類別</t>
    <phoneticPr fontId="9" type="noConversion"/>
  </si>
  <si>
    <t>備註</t>
    <phoneticPr fontId="9" type="noConversion"/>
  </si>
  <si>
    <t>NO</t>
    <phoneticPr fontId="9" type="noConversion"/>
  </si>
  <si>
    <t>file</t>
    <phoneticPr fontId="5" type="noConversion"/>
  </si>
  <si>
    <t>VLOOKUP 函數</t>
  </si>
  <si>
    <t>尋找陣列的第一欄並移過該列以傳回儲存格的值</t>
  </si>
  <si>
    <t>查表</t>
    <phoneticPr fontId="5" type="noConversion"/>
  </si>
  <si>
    <t>V19</t>
  </si>
  <si>
    <t>lookup</t>
    <phoneticPr fontId="5" type="noConversion"/>
  </si>
  <si>
    <t>HLOOKUP 函數</t>
  </si>
  <si>
    <t>V08</t>
  </si>
  <si>
    <t>C02</t>
  </si>
  <si>
    <t>LOOKUP 函數</t>
  </si>
  <si>
    <t>V12</t>
  </si>
  <si>
    <t>C03</t>
  </si>
  <si>
    <t>INDEX 函數</t>
  </si>
  <si>
    <t>使用索引從參照或陣列中選擇值</t>
  </si>
  <si>
    <t>V10</t>
  </si>
  <si>
    <t>C04</t>
  </si>
  <si>
    <t>index&amp;match</t>
    <phoneticPr fontId="5" type="noConversion"/>
  </si>
  <si>
    <t>MATCH 函數</t>
  </si>
  <si>
    <t>V13</t>
  </si>
  <si>
    <t>C05</t>
  </si>
  <si>
    <t>CHOOSE 函數</t>
  </si>
  <si>
    <t>從值清單中選擇值</t>
  </si>
  <si>
    <t>參照</t>
    <phoneticPr fontId="5" type="noConversion"/>
  </si>
  <si>
    <t>V03</t>
  </si>
  <si>
    <t>C06</t>
  </si>
  <si>
    <t>INDIRECT 函數</t>
  </si>
  <si>
    <t>傳回文字值所指出的參照</t>
  </si>
  <si>
    <t>V11</t>
  </si>
  <si>
    <t>C07</t>
  </si>
  <si>
    <t>ADDRESS 函數</t>
  </si>
  <si>
    <t>將工作表中單一儲存格的參照以文字格式傳回</t>
  </si>
  <si>
    <t>V01</t>
    <phoneticPr fontId="5" type="noConversion"/>
  </si>
  <si>
    <t>C08</t>
  </si>
  <si>
    <t>AREAS 函數</t>
  </si>
  <si>
    <t>V02</t>
  </si>
  <si>
    <t>C09</t>
  </si>
  <si>
    <t>OFFSET 函數</t>
  </si>
  <si>
    <t>從指定參照中傳回參照位移</t>
  </si>
  <si>
    <t>V14</t>
  </si>
  <si>
    <t>C10</t>
  </si>
  <si>
    <t>COLUMN 函數</t>
  </si>
  <si>
    <t>V04</t>
  </si>
  <si>
    <t>C11</t>
  </si>
  <si>
    <t>COLUMNS 函數</t>
  </si>
  <si>
    <t>傳回參照中的欄數</t>
  </si>
  <si>
    <t>V05</t>
  </si>
  <si>
    <t>C12</t>
  </si>
  <si>
    <t>ROW 函數</t>
  </si>
  <si>
    <t>V15</t>
  </si>
  <si>
    <t>C13</t>
  </si>
  <si>
    <t>ROWS 函數</t>
  </si>
  <si>
    <t>V16</t>
  </si>
  <si>
    <t>C14</t>
  </si>
  <si>
    <t>FORMULATEXT 函數</t>
  </si>
  <si>
    <t>以文字格式傳回指定參照的公式</t>
  </si>
  <si>
    <t>參照</t>
  </si>
  <si>
    <t>V06</t>
  </si>
  <si>
    <t>C15</t>
  </si>
  <si>
    <t>GETPIVOTDATA 函數</t>
  </si>
  <si>
    <t>傳回樞紐分析表中儲存的資料</t>
  </si>
  <si>
    <t>V07</t>
  </si>
  <si>
    <t>C16</t>
  </si>
  <si>
    <t>RTD 函數</t>
  </si>
  <si>
    <r>
      <t xml:space="preserve">從支援 </t>
    </r>
    <r>
      <rPr>
        <u/>
        <sz val="12"/>
        <color theme="10"/>
        <rFont val="新細明體"/>
        <family val="1"/>
        <charset val="136"/>
        <scheme val="minor"/>
      </rPr>
      <t>COM 自動化(自動化:透過另一個應用程式或開發工具使用某應用程式的物件的方法。以前稱為 OLE Automation，Automation 是工業標準，並且是「元件物件模型 (COM)」的一項功能。)的程式中擷取即時資料</t>
    </r>
  </si>
  <si>
    <t>V17</t>
  </si>
  <si>
    <t>C17</t>
  </si>
  <si>
    <t>HYPERLINK 函數</t>
  </si>
  <si>
    <t>建立捷徑或連結，以開啟儲存在網路伺服器、內部網路或網際網路上的文件</t>
  </si>
  <si>
    <t>V09</t>
  </si>
  <si>
    <t>C18</t>
  </si>
  <si>
    <t>TRANSPOSE 函數</t>
  </si>
  <si>
    <t>轉置</t>
  </si>
  <si>
    <t>V18</t>
  </si>
  <si>
    <t>C19</t>
  </si>
  <si>
    <t>類型與說明</t>
  </si>
  <si>
    <t>查閱與參照</t>
  </si>
  <si>
    <t>ISFORMULA 函數</t>
  </si>
  <si>
    <r>
      <t>資訊：</t>
    </r>
    <r>
      <rPr>
        <sz val="12"/>
        <color rgb="FF666666"/>
        <rFont val="Microsoft JhengHei UI"/>
        <family val="2"/>
        <charset val="136"/>
      </rPr>
      <t>   如果有參照到包含公式的儲存格，傳回 TRUE</t>
    </r>
  </si>
  <si>
    <t>SHEET 函數</t>
  </si>
  <si>
    <r>
      <t>資訊：</t>
    </r>
    <r>
      <rPr>
        <sz val="12"/>
        <color rgb="FF666666"/>
        <rFont val="Microsoft JhengHei UI"/>
        <family val="2"/>
        <charset val="136"/>
      </rPr>
      <t>   傳回參照工作表的工作表號碼</t>
    </r>
  </si>
  <si>
    <t>SHEETS 函數</t>
  </si>
  <si>
    <r>
      <t>資訊：</t>
    </r>
    <r>
      <rPr>
        <sz val="12"/>
        <color rgb="FF666666"/>
        <rFont val="Microsoft JhengHei UI"/>
        <family val="2"/>
        <charset val="136"/>
      </rPr>
      <t>   傳回參照中的工作表數目</t>
    </r>
  </si>
  <si>
    <t>UNICHAR 函數</t>
  </si>
  <si>
    <r>
      <t>文字：</t>
    </r>
    <r>
      <rPr>
        <sz val="12"/>
        <color rgb="FF666666"/>
        <rFont val="Microsoft JhengHei UI"/>
        <family val="2"/>
        <charset val="136"/>
      </rPr>
      <t>   傳回指定數值參照的 Unicode 字元</t>
    </r>
  </si>
  <si>
    <t>NO</t>
    <phoneticPr fontId="5" type="noConversion"/>
  </si>
  <si>
    <t>C01</t>
    <phoneticPr fontId="5" type="noConversion"/>
  </si>
  <si>
    <t>lookup</t>
    <phoneticPr fontId="5" type="noConversion"/>
  </si>
  <si>
    <t>查表</t>
    <phoneticPr fontId="5" type="noConversion"/>
  </si>
  <si>
    <t>index&amp;match</t>
    <phoneticPr fontId="5" type="noConversion"/>
  </si>
  <si>
    <t>V01</t>
    <phoneticPr fontId="5" type="noConversion"/>
  </si>
  <si>
    <t>參照</t>
    <phoneticPr fontId="5" type="noConversion"/>
  </si>
  <si>
    <t>index&amp;match</t>
    <phoneticPr fontId="5" type="noConversion"/>
  </si>
  <si>
    <t>參照</t>
    <phoneticPr fontId="5" type="noConversion"/>
  </si>
  <si>
    <t>=FORMULATEXT(reference)</t>
    <phoneticPr fontId="5" type="noConversion"/>
  </si>
  <si>
    <t>NEW</t>
    <phoneticPr fontId="5" type="noConversion"/>
  </si>
  <si>
    <t>=GETPIVOTDATA(database,field,criteria)</t>
    <phoneticPr fontId="5" type="noConversion"/>
  </si>
  <si>
    <t>資料庫函數改到參照</t>
    <phoneticPr fontId="5" type="noConversion"/>
  </si>
  <si>
    <t>data</t>
    <phoneticPr fontId="5" type="noConversion"/>
  </si>
  <si>
    <t>超連結</t>
    <phoneticPr fontId="5" type="noConversion"/>
  </si>
  <si>
    <t>傳回陣列的轉置</t>
    <phoneticPr fontId="5" type="noConversion"/>
  </si>
  <si>
    <t>參照相關</t>
    <phoneticPr fontId="5" type="noConversion"/>
  </si>
  <si>
    <t>函數</t>
    <phoneticPr fontId="5" type="noConversion"/>
  </si>
  <si>
    <t>類別</t>
    <phoneticPr fontId="9" type="noConversion"/>
  </si>
  <si>
    <t>語法</t>
    <phoneticPr fontId="9" type="noConversion"/>
  </si>
  <si>
    <r>
      <t>查閱與參照：</t>
    </r>
    <r>
      <rPr>
        <sz val="12"/>
        <color rgb="FF666666"/>
        <rFont val="Microsoft JhengHei UI"/>
        <family val="2"/>
        <charset val="136"/>
      </rPr>
      <t>   以文字格式傳回指定參照的公式</t>
    </r>
    <phoneticPr fontId="5" type="noConversion"/>
  </si>
  <si>
    <t>資訊</t>
    <phoneticPr fontId="5" type="noConversion"/>
  </si>
  <si>
    <t>=isFORMULA(reference)</t>
    <phoneticPr fontId="5" type="noConversion"/>
  </si>
  <si>
    <t>=SHEET(value)</t>
    <phoneticPr fontId="5" type="noConversion"/>
  </si>
  <si>
    <t>=SHEETs(value)</t>
    <phoneticPr fontId="5" type="noConversion"/>
  </si>
  <si>
    <t>文字</t>
    <phoneticPr fontId="5" type="noConversion"/>
  </si>
  <si>
    <t>=UNICHAR(number)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</si>
</sst>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176" formatCode="m&quot;月&quot;d&quot;日&quot;"/>
    <numFmt numFmtId="177" formatCode="0.0"/>
  </numFmts>
  <fonts count="8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6100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細明體"/>
      <family val="3"/>
      <charset val="136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9"/>
      <name val="細明體"/>
      <family val="3"/>
      <charset val="136"/>
    </font>
    <font>
      <sz val="12"/>
      <name val="Times New Roman"/>
      <family val="1"/>
    </font>
    <font>
      <sz val="12"/>
      <color rgb="FF7030A0"/>
      <name val="新細明體"/>
      <family val="1"/>
      <charset val="136"/>
    </font>
    <font>
      <b/>
      <sz val="12"/>
      <color rgb="FF486113"/>
      <name val="Trebuchet MS"/>
      <family val="2"/>
    </font>
    <font>
      <b/>
      <sz val="12"/>
      <color rgb="FF486113"/>
      <name val="微軟正黑體"/>
      <family val="2"/>
      <charset val="136"/>
    </font>
    <font>
      <sz val="12"/>
      <color rgb="FF486113"/>
      <name val="Trebuchet MS"/>
      <family val="2"/>
    </font>
    <font>
      <sz val="12"/>
      <color rgb="FF486113"/>
      <name val="微軟正黑體"/>
      <family val="2"/>
      <charset val="136"/>
    </font>
    <font>
      <sz val="12"/>
      <color rgb="FF90C226"/>
      <name val="Wingdings 3"/>
      <family val="1"/>
      <charset val="2"/>
    </font>
    <font>
      <sz val="12"/>
      <color rgb="FF404040"/>
      <name val="微軟正黑體"/>
      <family val="2"/>
      <charset val="136"/>
    </font>
    <font>
      <b/>
      <sz val="12"/>
      <color rgb="FF404040"/>
      <name val="微軟正黑體"/>
      <family val="2"/>
      <charset val="136"/>
    </font>
    <font>
      <sz val="12"/>
      <color rgb="FF404040"/>
      <name val="Trebuchet MS"/>
      <family val="2"/>
    </font>
    <font>
      <sz val="14"/>
      <name val="新細明體"/>
      <family val="1"/>
      <charset val="136"/>
    </font>
    <font>
      <sz val="14"/>
      <name val="Times New Roman"/>
      <family val="1"/>
    </font>
    <font>
      <sz val="12"/>
      <color indexed="8"/>
      <name val="細明體"/>
      <family val="3"/>
      <charset val="136"/>
    </font>
    <font>
      <sz val="11"/>
      <color indexed="8"/>
      <name val="細明體"/>
      <family val="3"/>
      <charset val="136"/>
    </font>
    <font>
      <sz val="10"/>
      <color indexed="10"/>
      <name val="新細明體"/>
      <family val="1"/>
      <charset val="136"/>
    </font>
    <font>
      <sz val="10"/>
      <color indexed="8"/>
      <name val="細明體"/>
      <family val="3"/>
      <charset val="136"/>
    </font>
    <font>
      <sz val="10"/>
      <color indexed="10"/>
      <name val="細明體"/>
      <family val="3"/>
      <charset val="136"/>
    </font>
    <font>
      <sz val="12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新細明體"/>
      <family val="1"/>
      <charset val="136"/>
    </font>
    <font>
      <sz val="16"/>
      <color indexed="8"/>
      <name val="細明體"/>
      <family val="3"/>
      <charset val="136"/>
    </font>
    <font>
      <sz val="9"/>
      <color indexed="8"/>
      <name val="細明體"/>
      <family val="3"/>
      <charset val="136"/>
    </font>
    <font>
      <sz val="8"/>
      <color indexed="8"/>
      <name val="Times New Roman"/>
      <family val="1"/>
    </font>
    <font>
      <sz val="16"/>
      <color indexed="8"/>
      <name val="新細明體"/>
      <family val="1"/>
      <charset val="136"/>
    </font>
    <font>
      <sz val="10"/>
      <name val="新細明體"/>
      <family val="1"/>
      <charset val="136"/>
    </font>
    <font>
      <sz val="9"/>
      <name val="Times New Roman"/>
      <family val="1"/>
    </font>
    <font>
      <sz val="12"/>
      <color indexed="8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  <font>
      <b/>
      <sz val="12"/>
      <color rgb="FFFF0000"/>
      <name val="Trebuchet MS"/>
      <family val="2"/>
    </font>
    <font>
      <sz val="12"/>
      <color rgb="FF0070C0"/>
      <name val="微軟正黑體"/>
      <family val="2"/>
      <charset val="136"/>
    </font>
    <font>
      <sz val="12"/>
      <color indexed="17"/>
      <name val="全真顏體"/>
      <family val="3"/>
      <charset val="136"/>
    </font>
    <font>
      <sz val="12"/>
      <color indexed="10"/>
      <name val="新細明體"/>
      <family val="1"/>
      <charset val="136"/>
    </font>
    <font>
      <b/>
      <sz val="18"/>
      <color indexed="9"/>
      <name val="華康少女文字W3"/>
      <family val="3"/>
      <charset val="136"/>
    </font>
    <font>
      <b/>
      <sz val="12"/>
      <name val="新細明體"/>
      <family val="1"/>
      <charset val="136"/>
    </font>
    <font>
      <b/>
      <i/>
      <sz val="12"/>
      <name val="新細明體"/>
      <family val="1"/>
      <charset val="136"/>
    </font>
    <font>
      <sz val="12"/>
      <color indexed="12"/>
      <name val="新細明體"/>
      <family val="1"/>
      <charset val="136"/>
    </font>
    <font>
      <b/>
      <sz val="12"/>
      <color indexed="54"/>
      <name val="Century Schoolbook"/>
      <family val="1"/>
    </font>
    <font>
      <b/>
      <sz val="12"/>
      <color indexed="54"/>
      <name val="新細明體"/>
      <family val="1"/>
      <charset val="136"/>
    </font>
    <font>
      <sz val="12"/>
      <color indexed="54"/>
      <name val="Century Schoolbook"/>
      <family val="1"/>
    </font>
    <font>
      <sz val="12"/>
      <color indexed="54"/>
      <name val="新細明體"/>
      <family val="1"/>
      <charset val="136"/>
    </font>
    <font>
      <sz val="12"/>
      <color indexed="52"/>
      <name val="Wingdings"/>
      <charset val="2"/>
    </font>
    <font>
      <sz val="12"/>
      <color indexed="14"/>
      <name val="新細明體"/>
      <family val="1"/>
      <charset val="136"/>
    </font>
    <font>
      <sz val="12"/>
      <color indexed="8"/>
      <name val="Century Schoolbook"/>
      <family val="1"/>
    </font>
    <font>
      <b/>
      <sz val="14"/>
      <color indexed="54"/>
      <name val="Century Schoolbook"/>
      <family val="1"/>
    </font>
    <font>
      <b/>
      <sz val="14"/>
      <color indexed="54"/>
      <name val="新細明體"/>
      <family val="1"/>
      <charset val="136"/>
    </font>
    <font>
      <sz val="14"/>
      <color indexed="52"/>
      <name val="Wingdings"/>
      <charset val="2"/>
    </font>
    <font>
      <sz val="14"/>
      <color indexed="8"/>
      <name val="新細明體"/>
      <family val="1"/>
      <charset val="136"/>
    </font>
    <font>
      <sz val="14"/>
      <color indexed="54"/>
      <name val="Century Schoolbook"/>
      <family val="1"/>
    </font>
    <font>
      <sz val="14"/>
      <color indexed="54"/>
      <name val="新細明體"/>
      <family val="1"/>
      <charset val="136"/>
    </font>
    <font>
      <sz val="14"/>
      <color indexed="8"/>
      <name val="Century Schoolbook"/>
      <family val="1"/>
    </font>
    <font>
      <sz val="12"/>
      <color indexed="8"/>
      <name val="Tahoma"/>
      <family val="2"/>
    </font>
    <font>
      <b/>
      <sz val="12"/>
      <color indexed="12"/>
      <name val="Tahoma"/>
      <family val="2"/>
    </font>
    <font>
      <sz val="12"/>
      <color indexed="12"/>
      <name val="Tahoma"/>
      <family val="2"/>
    </font>
    <font>
      <b/>
      <sz val="12"/>
      <color indexed="8"/>
      <name val="Tahoma"/>
      <family val="2"/>
    </font>
    <font>
      <u/>
      <sz val="12"/>
      <color indexed="12"/>
      <name val="新細明體"/>
      <family val="1"/>
      <charset val="136"/>
    </font>
    <font>
      <sz val="12"/>
      <color indexed="54"/>
      <name val="Times New Roman"/>
      <family val="1"/>
    </font>
    <font>
      <b/>
      <sz val="12"/>
      <color indexed="12"/>
      <name val="Times New Roman"/>
      <family val="1"/>
    </font>
    <font>
      <sz val="12"/>
      <color indexed="12"/>
      <name val="Times New Roman"/>
      <family val="1"/>
    </font>
    <font>
      <b/>
      <sz val="12"/>
      <color indexed="8"/>
      <name val="Times New Roman"/>
      <family val="1"/>
    </font>
    <font>
      <sz val="12"/>
      <color indexed="52"/>
      <name val="Times New Roman"/>
      <family val="1"/>
    </font>
    <font>
      <sz val="12"/>
      <color indexed="14"/>
      <name val="細明體"/>
      <family val="3"/>
      <charset val="136"/>
    </font>
    <font>
      <b/>
      <sz val="12"/>
      <color rgb="FF90C226"/>
      <name val="微軟正黑體"/>
      <family val="2"/>
      <charset val="136"/>
    </font>
    <font>
      <b/>
      <sz val="12"/>
      <color rgb="FF7030A0"/>
      <name val="微軟正黑體"/>
      <family val="2"/>
      <charset val="136"/>
    </font>
    <font>
      <b/>
      <sz val="12"/>
      <color rgb="FF7030A0"/>
      <name val="Trebuchet MS"/>
      <family val="2"/>
    </font>
    <font>
      <b/>
      <sz val="12"/>
      <color rgb="FF90C226"/>
      <name val="Trebuchet MS"/>
      <family val="2"/>
    </font>
    <font>
      <sz val="12"/>
      <color rgb="FF7030A0"/>
      <name val="微軟正黑體"/>
      <family val="2"/>
      <charset val="136"/>
    </font>
    <font>
      <sz val="12"/>
      <color rgb="FF7030A0"/>
      <name val="Trebuchet MS"/>
      <family val="2"/>
    </font>
    <font>
      <sz val="12"/>
      <color rgb="FF90C226"/>
      <name val="微軟正黑體"/>
      <family val="2"/>
      <charset val="136"/>
    </font>
    <font>
      <b/>
      <sz val="12"/>
      <color rgb="FF666666"/>
      <name val="Microsoft JhengHei UI"/>
      <family val="2"/>
      <charset val="136"/>
    </font>
    <font>
      <sz val="13.4"/>
      <color rgb="FF333333"/>
      <name val="Microsoft JhengHei UI"/>
      <family val="2"/>
      <charset val="136"/>
    </font>
    <font>
      <sz val="12"/>
      <color rgb="FF666666"/>
      <name val="Microsoft JhengHei UI"/>
      <family val="2"/>
      <charset val="136"/>
    </font>
    <font>
      <u/>
      <sz val="12"/>
      <color rgb="FF7030A0"/>
      <name val="新細明體"/>
      <family val="1"/>
      <charset val="136"/>
    </font>
    <font>
      <sz val="12"/>
      <color rgb="FF7030A0"/>
      <name val="Microsoft JhengHei UI"/>
      <family val="2"/>
      <charset val="136"/>
    </font>
    <font>
      <u/>
      <sz val="12"/>
      <color theme="10"/>
      <name val="新細明體"/>
      <family val="1"/>
      <charset val="136"/>
      <scheme val="minor"/>
    </font>
    <font>
      <sz val="12"/>
      <color rgb="FFC00000"/>
      <name val="新細明體"/>
      <family val="1"/>
      <charset val="136"/>
    </font>
    <font>
      <u/>
      <sz val="12"/>
      <color rgb="FFC00000"/>
      <name val="新細明體"/>
      <family val="1"/>
      <charset val="136"/>
    </font>
    <font>
      <sz val="12"/>
      <color rgb="FFC00000"/>
      <name val="Microsoft JhengHei UI"/>
      <family val="2"/>
      <charset val="136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12"/>
      </bottom>
      <diagonal/>
    </border>
    <border>
      <left style="thick">
        <color indexed="12"/>
      </left>
      <right/>
      <top style="thick">
        <color indexed="12"/>
      </top>
      <bottom/>
      <diagonal/>
    </border>
    <border>
      <left/>
      <right/>
      <top style="thick">
        <color indexed="12"/>
      </top>
      <bottom/>
      <diagonal/>
    </border>
    <border>
      <left/>
      <right style="thick">
        <color indexed="12"/>
      </right>
      <top style="thick">
        <color indexed="12"/>
      </top>
      <bottom/>
      <diagonal/>
    </border>
    <border>
      <left style="thick">
        <color indexed="12"/>
      </left>
      <right/>
      <top style="thick">
        <color indexed="12"/>
      </top>
      <bottom style="thin">
        <color indexed="22"/>
      </bottom>
      <diagonal/>
    </border>
    <border>
      <left style="thick">
        <color indexed="1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ck">
        <color indexed="12"/>
      </right>
      <top style="thin">
        <color indexed="22"/>
      </top>
      <bottom style="thin">
        <color indexed="22"/>
      </bottom>
      <diagonal/>
    </border>
    <border>
      <left style="thick">
        <color indexed="1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ck">
        <color indexed="12"/>
      </right>
      <top style="thin">
        <color indexed="22"/>
      </top>
      <bottom/>
      <diagonal/>
    </border>
    <border>
      <left style="thick">
        <color indexed="1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ck">
        <color indexed="12"/>
      </right>
      <top/>
      <bottom style="thin">
        <color indexed="22"/>
      </bottom>
      <diagonal/>
    </border>
    <border>
      <left style="thick">
        <color indexed="12"/>
      </left>
      <right style="thin">
        <color indexed="22"/>
      </right>
      <top/>
      <bottom style="thick">
        <color indexed="12"/>
      </bottom>
      <diagonal/>
    </border>
    <border>
      <left style="thin">
        <color indexed="22"/>
      </left>
      <right style="thin">
        <color indexed="22"/>
      </right>
      <top/>
      <bottom style="thick">
        <color indexed="12"/>
      </bottom>
      <diagonal/>
    </border>
    <border>
      <left style="thin">
        <color indexed="22"/>
      </left>
      <right style="thick">
        <color indexed="12"/>
      </right>
      <top/>
      <bottom style="thick">
        <color indexed="1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" fillId="4" borderId="1" applyNumberFormat="0" applyFont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>
      <alignment vertical="center"/>
    </xf>
    <xf numFmtId="0" fontId="65" fillId="0" borderId="0" applyNumberFormat="0" applyFill="0" applyBorder="0" applyAlignment="0" applyProtection="0">
      <alignment vertical="top"/>
      <protection locked="0"/>
    </xf>
  </cellStyleXfs>
  <cellXfs count="235">
    <xf numFmtId="0" fontId="0" fillId="0" borderId="0" xfId="0"/>
    <xf numFmtId="0" fontId="0" fillId="0" borderId="0" xfId="0" applyFont="1"/>
    <xf numFmtId="0" fontId="7" fillId="0" borderId="0" xfId="0" applyFont="1" applyAlignment="1">
      <alignment horizontal="right"/>
    </xf>
    <xf numFmtId="3" fontId="8" fillId="0" borderId="0" xfId="0" applyNumberFormat="1" applyFont="1"/>
    <xf numFmtId="0" fontId="8" fillId="0" borderId="0" xfId="0" applyFont="1"/>
    <xf numFmtId="10" fontId="8" fillId="0" borderId="0" xfId="0" applyNumberFormat="1" applyFont="1"/>
    <xf numFmtId="6" fontId="8" fillId="0" borderId="0" xfId="0" applyNumberFormat="1" applyFont="1"/>
    <xf numFmtId="0" fontId="0" fillId="5" borderId="2" xfId="0" applyFill="1" applyBorder="1" applyAlignment="1">
      <alignment horizontal="center"/>
    </xf>
    <xf numFmtId="0" fontId="6" fillId="5" borderId="2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vertical="top" wrapText="1"/>
    </xf>
    <xf numFmtId="0" fontId="6" fillId="5" borderId="2" xfId="0" applyFont="1" applyFill="1" applyBorder="1" applyAlignment="1">
      <alignment horizontal="center" shrinkToFit="1"/>
    </xf>
    <xf numFmtId="0" fontId="10" fillId="0" borderId="0" xfId="0" applyFont="1" applyAlignment="1">
      <alignment horizontal="center"/>
    </xf>
    <xf numFmtId="0" fontId="0" fillId="6" borderId="0" xfId="0" applyFill="1"/>
    <xf numFmtId="0" fontId="0" fillId="6" borderId="0" xfId="0" applyFill="1" applyAlignment="1">
      <alignment wrapText="1"/>
    </xf>
    <xf numFmtId="0" fontId="0" fillId="6" borderId="0" xfId="0" quotePrefix="1" applyFill="1"/>
    <xf numFmtId="0" fontId="0" fillId="7" borderId="0" xfId="0" applyFill="1"/>
    <xf numFmtId="0" fontId="0" fillId="7" borderId="0" xfId="0" applyFill="1" applyAlignment="1">
      <alignment wrapText="1"/>
    </xf>
    <xf numFmtId="0" fontId="0" fillId="7" borderId="0" xfId="0" quotePrefix="1" applyFill="1" applyAlignment="1">
      <alignment wrapText="1"/>
    </xf>
    <xf numFmtId="0" fontId="0" fillId="7" borderId="0" xfId="0" quotePrefix="1" applyFill="1"/>
    <xf numFmtId="0" fontId="0" fillId="0" borderId="0" xfId="0" applyAlignment="1">
      <alignment wrapText="1"/>
    </xf>
    <xf numFmtId="0" fontId="0" fillId="0" borderId="0" xfId="0" quotePrefix="1"/>
    <xf numFmtId="0" fontId="0" fillId="8" borderId="0" xfId="0" applyFill="1"/>
    <xf numFmtId="0" fontId="0" fillId="8" borderId="0" xfId="0" applyFill="1" applyAlignment="1">
      <alignment wrapText="1"/>
    </xf>
    <xf numFmtId="0" fontId="0" fillId="8" borderId="0" xfId="0" quotePrefix="1" applyFill="1"/>
    <xf numFmtId="0" fontId="0" fillId="9" borderId="0" xfId="0" applyFont="1" applyFill="1"/>
    <xf numFmtId="0" fontId="0" fillId="10" borderId="0" xfId="0" applyFont="1" applyFill="1"/>
    <xf numFmtId="0" fontId="0" fillId="11" borderId="0" xfId="0" applyFont="1" applyFill="1"/>
    <xf numFmtId="6" fontId="8" fillId="11" borderId="3" xfId="0" applyNumberFormat="1" applyFont="1" applyFill="1" applyBorder="1"/>
    <xf numFmtId="0" fontId="0" fillId="11" borderId="0" xfId="0" applyFill="1"/>
    <xf numFmtId="0" fontId="0" fillId="11" borderId="0" xfId="0" applyFill="1" applyAlignment="1">
      <alignment wrapText="1"/>
    </xf>
    <xf numFmtId="0" fontId="0" fillId="11" borderId="0" xfId="0" quotePrefix="1" applyFill="1"/>
    <xf numFmtId="0" fontId="0" fillId="0" borderId="0" xfId="0" applyFont="1" applyFill="1"/>
    <xf numFmtId="0" fontId="0" fillId="9" borderId="0" xfId="0" quotePrefix="1" applyFont="1" applyFill="1"/>
    <xf numFmtId="0" fontId="0" fillId="12" borderId="0" xfId="0" applyFont="1" applyFill="1"/>
    <xf numFmtId="0" fontId="11" fillId="0" borderId="0" xfId="0" applyFont="1"/>
    <xf numFmtId="0" fontId="12" fillId="0" borderId="0" xfId="0" applyFont="1" applyAlignment="1">
      <alignment vertical="top" readingOrder="1"/>
    </xf>
    <xf numFmtId="0" fontId="16" fillId="0" borderId="0" xfId="0" applyFont="1" applyAlignment="1">
      <alignment vertical="top" readingOrder="1"/>
    </xf>
    <xf numFmtId="0" fontId="0" fillId="10" borderId="4" xfId="0" applyFont="1" applyFill="1" applyBorder="1"/>
    <xf numFmtId="0" fontId="0" fillId="11" borderId="4" xfId="0" applyFont="1" applyFill="1" applyBorder="1"/>
    <xf numFmtId="0" fontId="4" fillId="14" borderId="6" xfId="0" applyFont="1" applyFill="1" applyBorder="1" applyAlignment="1">
      <alignment horizontal="center" wrapText="1"/>
    </xf>
    <xf numFmtId="0" fontId="22" fillId="14" borderId="7" xfId="0" applyFont="1" applyFill="1" applyBorder="1" applyAlignment="1">
      <alignment horizontal="center" wrapText="1"/>
    </xf>
    <xf numFmtId="0" fontId="23" fillId="14" borderId="7" xfId="0" applyFont="1" applyFill="1" applyBorder="1" applyAlignment="1">
      <alignment horizontal="center" wrapText="1"/>
    </xf>
    <xf numFmtId="0" fontId="22" fillId="14" borderId="8" xfId="0" applyFont="1" applyFill="1" applyBorder="1" applyAlignment="1">
      <alignment horizontal="center" wrapText="1"/>
    </xf>
    <xf numFmtId="0" fontId="22" fillId="14" borderId="6" xfId="0" applyFont="1" applyFill="1" applyBorder="1" applyAlignment="1">
      <alignment horizontal="center" wrapText="1"/>
    </xf>
    <xf numFmtId="0" fontId="22" fillId="14" borderId="9" xfId="0" applyFont="1" applyFill="1" applyBorder="1" applyAlignment="1">
      <alignment horizontal="center" wrapText="1"/>
    </xf>
    <xf numFmtId="0" fontId="24" fillId="14" borderId="10" xfId="0" applyFont="1" applyFill="1" applyBorder="1" applyAlignment="1">
      <alignment horizontal="center" wrapText="1"/>
    </xf>
    <xf numFmtId="0" fontId="25" fillId="14" borderId="11" xfId="0" applyFont="1" applyFill="1" applyBorder="1" applyAlignment="1">
      <alignment horizontal="center" wrapText="1"/>
    </xf>
    <xf numFmtId="0" fontId="26" fillId="14" borderId="12" xfId="0" applyFont="1" applyFill="1" applyBorder="1" applyAlignment="1">
      <alignment horizontal="center" wrapText="1"/>
    </xf>
    <xf numFmtId="0" fontId="26" fillId="14" borderId="10" xfId="0" applyFont="1" applyFill="1" applyBorder="1" applyAlignment="1">
      <alignment horizontal="center" wrapText="1"/>
    </xf>
    <xf numFmtId="0" fontId="27" fillId="14" borderId="13" xfId="0" applyFont="1" applyFill="1" applyBorder="1" applyAlignment="1">
      <alignment horizontal="center" wrapText="1"/>
    </xf>
    <xf numFmtId="0" fontId="27" fillId="14" borderId="14" xfId="0" applyFont="1" applyFill="1" applyBorder="1" applyAlignment="1">
      <alignment horizontal="center" wrapText="1"/>
    </xf>
    <xf numFmtId="0" fontId="28" fillId="15" borderId="14" xfId="0" applyFont="1" applyFill="1" applyBorder="1" applyAlignment="1">
      <alignment horizontal="center" wrapText="1"/>
    </xf>
    <xf numFmtId="0" fontId="28" fillId="16" borderId="15" xfId="0" applyFont="1" applyFill="1" applyBorder="1" applyAlignment="1">
      <alignment horizontal="center" wrapText="1"/>
    </xf>
    <xf numFmtId="0" fontId="28" fillId="14" borderId="13" xfId="0" applyFont="1" applyFill="1" applyBorder="1" applyAlignment="1">
      <alignment horizontal="center" wrapText="1"/>
    </xf>
    <xf numFmtId="0" fontId="28" fillId="14" borderId="14" xfId="0" applyFont="1" applyFill="1" applyBorder="1" applyAlignment="1">
      <alignment horizontal="center" wrapText="1"/>
    </xf>
    <xf numFmtId="0" fontId="28" fillId="17" borderId="15" xfId="0" applyFont="1" applyFill="1" applyBorder="1" applyAlignment="1">
      <alignment horizontal="center" wrapText="1"/>
    </xf>
    <xf numFmtId="0" fontId="27" fillId="14" borderId="16" xfId="0" applyFont="1" applyFill="1" applyBorder="1" applyAlignment="1">
      <alignment horizontal="center" shrinkToFit="1"/>
    </xf>
    <xf numFmtId="0" fontId="27" fillId="14" borderId="17" xfId="0" applyFont="1" applyFill="1" applyBorder="1" applyAlignment="1">
      <alignment horizontal="center" shrinkToFit="1"/>
    </xf>
    <xf numFmtId="176" fontId="25" fillId="15" borderId="17" xfId="0" applyNumberFormat="1" applyFont="1" applyFill="1" applyBorder="1" applyAlignment="1">
      <alignment horizontal="center" shrinkToFit="1"/>
    </xf>
    <xf numFmtId="176" fontId="25" fillId="16" borderId="18" xfId="0" applyNumberFormat="1" applyFont="1" applyFill="1" applyBorder="1" applyAlignment="1">
      <alignment horizontal="center" shrinkToFit="1"/>
    </xf>
    <xf numFmtId="0" fontId="28" fillId="14" borderId="16" xfId="0" applyFont="1" applyFill="1" applyBorder="1" applyAlignment="1">
      <alignment horizontal="center" shrinkToFit="1"/>
    </xf>
    <xf numFmtId="176" fontId="25" fillId="14" borderId="17" xfId="0" applyNumberFormat="1" applyFont="1" applyFill="1" applyBorder="1" applyAlignment="1">
      <alignment horizontal="center" shrinkToFit="1"/>
    </xf>
    <xf numFmtId="0" fontId="29" fillId="14" borderId="17" xfId="0" applyFont="1" applyFill="1" applyBorder="1" applyAlignment="1">
      <alignment horizontal="center" shrinkToFit="1"/>
    </xf>
    <xf numFmtId="176" fontId="25" fillId="17" borderId="18" xfId="0" applyNumberFormat="1" applyFont="1" applyFill="1" applyBorder="1" applyAlignment="1">
      <alignment horizontal="center" shrinkToFit="1"/>
    </xf>
    <xf numFmtId="0" fontId="29" fillId="16" borderId="18" xfId="0" applyFont="1" applyFill="1" applyBorder="1" applyAlignment="1">
      <alignment horizontal="center" shrinkToFit="1"/>
    </xf>
    <xf numFmtId="0" fontId="28" fillId="16" borderId="13" xfId="0" applyFont="1" applyFill="1" applyBorder="1" applyAlignment="1">
      <alignment horizontal="center" wrapText="1"/>
    </xf>
    <xf numFmtId="0" fontId="28" fillId="15" borderId="15" xfId="0" applyFont="1" applyFill="1" applyBorder="1" applyAlignment="1">
      <alignment horizontal="center" wrapText="1"/>
    </xf>
    <xf numFmtId="176" fontId="25" fillId="16" borderId="16" xfId="0" applyNumberFormat="1" applyFont="1" applyFill="1" applyBorder="1" applyAlignment="1">
      <alignment horizontal="center" shrinkToFit="1"/>
    </xf>
    <xf numFmtId="176" fontId="30" fillId="15" borderId="18" xfId="0" applyNumberFormat="1" applyFont="1" applyFill="1" applyBorder="1" applyAlignment="1">
      <alignment horizontal="center" shrinkToFit="1"/>
    </xf>
    <xf numFmtId="0" fontId="28" fillId="15" borderId="13" xfId="0" applyFont="1" applyFill="1" applyBorder="1" applyAlignment="1">
      <alignment horizontal="center" wrapText="1"/>
    </xf>
    <xf numFmtId="0" fontId="28" fillId="18" borderId="14" xfId="0" applyFont="1" applyFill="1" applyBorder="1" applyAlignment="1">
      <alignment horizontal="center" wrapText="1"/>
    </xf>
    <xf numFmtId="0" fontId="28" fillId="6" borderId="14" xfId="0" applyFont="1" applyFill="1" applyBorder="1" applyAlignment="1">
      <alignment horizontal="center" wrapText="1"/>
    </xf>
    <xf numFmtId="176" fontId="30" fillId="14" borderId="17" xfId="0" applyNumberFormat="1" applyFont="1" applyFill="1" applyBorder="1" applyAlignment="1">
      <alignment horizontal="center" shrinkToFit="1"/>
    </xf>
    <xf numFmtId="176" fontId="25" fillId="15" borderId="16" xfId="0" applyNumberFormat="1" applyFont="1" applyFill="1" applyBorder="1" applyAlignment="1">
      <alignment horizontal="center" shrinkToFit="1"/>
    </xf>
    <xf numFmtId="176" fontId="25" fillId="18" borderId="17" xfId="0" applyNumberFormat="1" applyFont="1" applyFill="1" applyBorder="1" applyAlignment="1">
      <alignment horizontal="center" shrinkToFit="1"/>
    </xf>
    <xf numFmtId="0" fontId="29" fillId="6" borderId="17" xfId="0" applyFont="1" applyFill="1" applyBorder="1" applyAlignment="1">
      <alignment horizontal="center" shrinkToFit="1"/>
    </xf>
    <xf numFmtId="0" fontId="29" fillId="16" borderId="16" xfId="0" applyFont="1" applyFill="1" applyBorder="1" applyAlignment="1">
      <alignment horizontal="center" shrinkToFit="1"/>
    </xf>
    <xf numFmtId="176" fontId="31" fillId="14" borderId="17" xfId="0" applyNumberFormat="1" applyFont="1" applyFill="1" applyBorder="1" applyAlignment="1">
      <alignment horizontal="center" shrinkToFit="1"/>
    </xf>
    <xf numFmtId="0" fontId="28" fillId="14" borderId="15" xfId="0" applyFont="1" applyFill="1" applyBorder="1" applyAlignment="1">
      <alignment horizontal="center" wrapText="1"/>
    </xf>
    <xf numFmtId="0" fontId="28" fillId="14" borderId="17" xfId="0" applyFont="1" applyFill="1" applyBorder="1" applyAlignment="1">
      <alignment horizontal="center" shrinkToFit="1"/>
    </xf>
    <xf numFmtId="0" fontId="28" fillId="14" borderId="18" xfId="0" applyFont="1" applyFill="1" applyBorder="1" applyAlignment="1">
      <alignment horizontal="center" shrinkToFit="1"/>
    </xf>
    <xf numFmtId="176" fontId="25" fillId="16" borderId="19" xfId="0" applyNumberFormat="1" applyFont="1" applyFill="1" applyBorder="1" applyAlignment="1">
      <alignment horizontal="center" shrinkToFit="1"/>
    </xf>
    <xf numFmtId="0" fontId="28" fillId="14" borderId="20" xfId="0" applyFont="1" applyFill="1" applyBorder="1" applyAlignment="1">
      <alignment horizontal="center" shrinkToFit="1"/>
    </xf>
    <xf numFmtId="0" fontId="28" fillId="14" borderId="21" xfId="0" applyFont="1" applyFill="1" applyBorder="1" applyAlignment="1">
      <alignment horizontal="center" shrinkToFit="1"/>
    </xf>
    <xf numFmtId="0" fontId="28" fillId="14" borderId="19" xfId="0" applyFont="1" applyFill="1" applyBorder="1" applyAlignment="1">
      <alignment horizontal="center" shrinkToFit="1"/>
    </xf>
    <xf numFmtId="0" fontId="28" fillId="19" borderId="15" xfId="0" applyFont="1" applyFill="1" applyBorder="1" applyAlignment="1">
      <alignment horizontal="center" wrapText="1"/>
    </xf>
    <xf numFmtId="176" fontId="25" fillId="19" borderId="18" xfId="0" applyNumberFormat="1" applyFont="1" applyFill="1" applyBorder="1" applyAlignment="1">
      <alignment horizontal="center" shrinkToFit="1"/>
    </xf>
    <xf numFmtId="0" fontId="29" fillId="15" borderId="17" xfId="0" applyFont="1" applyFill="1" applyBorder="1" applyAlignment="1">
      <alignment horizontal="center" shrinkToFit="1"/>
    </xf>
    <xf numFmtId="0" fontId="25" fillId="14" borderId="17" xfId="0" applyFont="1" applyFill="1" applyBorder="1" applyAlignment="1">
      <alignment horizontal="center" shrinkToFit="1"/>
    </xf>
    <xf numFmtId="176" fontId="30" fillId="15" borderId="17" xfId="0" applyNumberFormat="1" applyFont="1" applyFill="1" applyBorder="1" applyAlignment="1">
      <alignment horizontal="center" shrinkToFit="1"/>
    </xf>
    <xf numFmtId="0" fontId="28" fillId="14" borderId="19" xfId="0" applyFont="1" applyFill="1" applyBorder="1" applyAlignment="1">
      <alignment horizontal="center" wrapText="1"/>
    </xf>
    <xf numFmtId="0" fontId="28" fillId="14" borderId="20" xfId="0" applyFont="1" applyFill="1" applyBorder="1" applyAlignment="1">
      <alignment horizontal="center" wrapText="1"/>
    </xf>
    <xf numFmtId="0" fontId="28" fillId="14" borderId="21" xfId="0" applyFont="1" applyFill="1" applyBorder="1" applyAlignment="1">
      <alignment horizontal="center" wrapText="1"/>
    </xf>
    <xf numFmtId="176" fontId="25" fillId="14" borderId="20" xfId="0" applyNumberFormat="1" applyFont="1" applyFill="1" applyBorder="1" applyAlignment="1">
      <alignment horizontal="center" shrinkToFit="1"/>
    </xf>
    <xf numFmtId="0" fontId="28" fillId="19" borderId="14" xfId="0" applyFont="1" applyFill="1" applyBorder="1" applyAlignment="1">
      <alignment horizontal="center" wrapText="1"/>
    </xf>
    <xf numFmtId="176" fontId="25" fillId="19" borderId="17" xfId="0" applyNumberFormat="1" applyFont="1" applyFill="1" applyBorder="1" applyAlignment="1">
      <alignment horizontal="center" shrinkToFit="1"/>
    </xf>
    <xf numFmtId="0" fontId="32" fillId="16" borderId="13" xfId="0" applyFont="1" applyFill="1" applyBorder="1" applyAlignment="1">
      <alignment horizontal="center" wrapText="1"/>
    </xf>
    <xf numFmtId="0" fontId="30" fillId="14" borderId="17" xfId="0" applyFont="1" applyFill="1" applyBorder="1" applyAlignment="1">
      <alignment horizontal="center" shrinkToFit="1"/>
    </xf>
    <xf numFmtId="176" fontId="25" fillId="16" borderId="21" xfId="0" applyNumberFormat="1" applyFont="1" applyFill="1" applyBorder="1" applyAlignment="1">
      <alignment horizontal="center" shrinkToFit="1"/>
    </xf>
    <xf numFmtId="0" fontId="23" fillId="14" borderId="8" xfId="0" applyFont="1" applyFill="1" applyBorder="1" applyAlignment="1">
      <alignment horizontal="center" wrapText="1"/>
    </xf>
    <xf numFmtId="0" fontId="33" fillId="14" borderId="17" xfId="0" applyFont="1" applyFill="1" applyBorder="1" applyAlignment="1">
      <alignment horizontal="center" shrinkToFit="1"/>
    </xf>
    <xf numFmtId="0" fontId="34" fillId="16" borderId="2" xfId="0" applyFont="1" applyFill="1" applyBorder="1" applyAlignment="1">
      <alignment horizontal="right" vertical="center"/>
    </xf>
    <xf numFmtId="0" fontId="34" fillId="15" borderId="2" xfId="0" applyFont="1" applyFill="1" applyBorder="1" applyAlignment="1">
      <alignment horizontal="center" vertical="center"/>
    </xf>
    <xf numFmtId="0" fontId="36" fillId="19" borderId="2" xfId="0" applyFont="1" applyFill="1" applyBorder="1" applyAlignment="1">
      <alignment horizontal="center" vertical="center"/>
    </xf>
    <xf numFmtId="49" fontId="3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18" borderId="2" xfId="0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0" fontId="3" fillId="3" borderId="0" xfId="2" applyAlignment="1"/>
    <xf numFmtId="0" fontId="2" fillId="2" borderId="0" xfId="1" applyAlignment="1"/>
    <xf numFmtId="0" fontId="0" fillId="11" borderId="0" xfId="0" quotePrefix="1" applyFont="1" applyFill="1"/>
    <xf numFmtId="0" fontId="0" fillId="20" borderId="0" xfId="0" applyFont="1" applyFill="1"/>
    <xf numFmtId="0" fontId="2" fillId="21" borderId="0" xfId="1" applyFill="1" applyAlignment="1"/>
    <xf numFmtId="0" fontId="0" fillId="13" borderId="1" xfId="3" applyFont="1" applyFill="1" applyAlignment="1"/>
    <xf numFmtId="0" fontId="12" fillId="0" borderId="0" xfId="0" applyFont="1" applyAlignment="1">
      <alignment horizontal="left" vertical="center" readingOrder="1"/>
    </xf>
    <xf numFmtId="0" fontId="16" fillId="0" borderId="0" xfId="0" applyFont="1" applyAlignment="1">
      <alignment horizontal="left" vertical="center" indent="3" readingOrder="1"/>
    </xf>
    <xf numFmtId="0" fontId="39" fillId="0" borderId="0" xfId="0" applyFont="1" applyAlignment="1">
      <alignment horizontal="left" vertical="center" indent="3" readingOrder="1"/>
    </xf>
    <xf numFmtId="0" fontId="17" fillId="0" borderId="0" xfId="0" applyFont="1" applyAlignment="1">
      <alignment horizontal="left" vertical="center" indent="3" readingOrder="1"/>
    </xf>
    <xf numFmtId="0" fontId="41" fillId="7" borderId="2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6" borderId="0" xfId="0" applyFill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3" fillId="0" borderId="2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Border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46" fillId="0" borderId="0" xfId="0" applyFont="1"/>
    <xf numFmtId="0" fontId="47" fillId="0" borderId="0" xfId="0" applyFont="1"/>
    <xf numFmtId="0" fontId="51" fillId="0" borderId="0" xfId="0" applyFont="1"/>
    <xf numFmtId="0" fontId="49" fillId="0" borderId="0" xfId="0" quotePrefix="1" applyFont="1"/>
    <xf numFmtId="0" fontId="36" fillId="0" borderId="0" xfId="0" applyFont="1"/>
    <xf numFmtId="0" fontId="54" fillId="0" borderId="0" xfId="0" applyFont="1"/>
    <xf numFmtId="0" fontId="56" fillId="0" borderId="0" xfId="0" applyFont="1"/>
    <xf numFmtId="0" fontId="0" fillId="16" borderId="0" xfId="0" applyFont="1" applyFill="1"/>
    <xf numFmtId="0" fontId="58" fillId="0" borderId="0" xfId="0" applyFont="1"/>
    <xf numFmtId="0" fontId="20" fillId="0" borderId="0" xfId="0" applyFont="1"/>
    <xf numFmtId="0" fontId="0" fillId="7" borderId="0" xfId="0" applyFont="1" applyFill="1"/>
    <xf numFmtId="0" fontId="0" fillId="6" borderId="0" xfId="0" applyFont="1" applyFill="1"/>
    <xf numFmtId="0" fontId="57" fillId="0" borderId="0" xfId="0" applyFont="1"/>
    <xf numFmtId="0" fontId="0" fillId="22" borderId="0" xfId="0" applyFont="1" applyFill="1"/>
    <xf numFmtId="0" fontId="0" fillId="14" borderId="0" xfId="0" applyFont="1" applyFill="1"/>
    <xf numFmtId="0" fontId="0" fillId="23" borderId="0" xfId="0" applyFont="1" applyFill="1"/>
    <xf numFmtId="0" fontId="61" fillId="0" borderId="0" xfId="0" applyFont="1"/>
    <xf numFmtId="0" fontId="62" fillId="0" borderId="0" xfId="0" applyFont="1"/>
    <xf numFmtId="0" fontId="64" fillId="0" borderId="0" xfId="0" applyFont="1"/>
    <xf numFmtId="0" fontId="0" fillId="24" borderId="0" xfId="0" applyFill="1" applyAlignment="1">
      <alignment wrapText="1"/>
    </xf>
    <xf numFmtId="0" fontId="61" fillId="0" borderId="0" xfId="0" applyFont="1" applyAlignment="1">
      <alignment horizontal="left" indent="1"/>
    </xf>
    <xf numFmtId="0" fontId="64" fillId="24" borderId="0" xfId="0" applyFont="1" applyFill="1" applyAlignment="1">
      <alignment wrapText="1"/>
    </xf>
    <xf numFmtId="0" fontId="64" fillId="24" borderId="2" xfId="0" applyFont="1" applyFill="1" applyBorder="1" applyAlignment="1">
      <alignment horizontal="center" vertical="center" wrapText="1"/>
    </xf>
    <xf numFmtId="0" fontId="61" fillId="24" borderId="2" xfId="0" applyFont="1" applyFill="1" applyBorder="1" applyAlignment="1">
      <alignment vertical="top" wrapText="1"/>
    </xf>
    <xf numFmtId="0" fontId="0" fillId="0" borderId="0" xfId="0" applyAlignment="1">
      <alignment horizontal="left" indent="1"/>
    </xf>
    <xf numFmtId="0" fontId="0" fillId="24" borderId="2" xfId="0" applyFill="1" applyBorder="1" applyAlignment="1">
      <alignment vertical="top" wrapText="1"/>
    </xf>
    <xf numFmtId="0" fontId="66" fillId="0" borderId="0" xfId="0" applyFont="1"/>
    <xf numFmtId="0" fontId="10" fillId="0" borderId="0" xfId="0" applyFont="1"/>
    <xf numFmtId="0" fontId="67" fillId="0" borderId="0" xfId="0" applyFont="1"/>
    <xf numFmtId="0" fontId="69" fillId="0" borderId="0" xfId="0" applyFont="1"/>
    <xf numFmtId="0" fontId="70" fillId="0" borderId="0" xfId="0" applyFont="1"/>
    <xf numFmtId="0" fontId="22" fillId="0" borderId="0" xfId="0" applyFont="1"/>
    <xf numFmtId="0" fontId="69" fillId="24" borderId="0" xfId="0" applyFont="1" applyFill="1" applyAlignment="1">
      <alignment horizontal="center" vertical="center" wrapText="1"/>
    </xf>
    <xf numFmtId="0" fontId="64" fillId="24" borderId="0" xfId="0" applyFont="1" applyFill="1" applyAlignment="1">
      <alignment horizontal="center" vertical="center" wrapText="1"/>
    </xf>
    <xf numFmtId="0" fontId="27" fillId="24" borderId="0" xfId="0" applyFont="1" applyFill="1" applyAlignment="1">
      <alignment vertical="top" wrapText="1"/>
    </xf>
    <xf numFmtId="0" fontId="61" fillId="24" borderId="0" xfId="0" applyFont="1" applyFill="1" applyAlignment="1">
      <alignment vertical="top"/>
    </xf>
    <xf numFmtId="0" fontId="27" fillId="24" borderId="0" xfId="0" quotePrefix="1" applyFont="1" applyFill="1" applyAlignment="1">
      <alignment vertical="top"/>
    </xf>
    <xf numFmtId="0" fontId="72" fillId="0" borderId="0" xfId="0" applyFont="1" applyAlignment="1">
      <alignment horizontal="left" vertical="center" readingOrder="1"/>
    </xf>
    <xf numFmtId="0" fontId="73" fillId="12" borderId="0" xfId="0" applyFont="1" applyFill="1" applyAlignment="1">
      <alignment horizontal="left" vertical="center" readingOrder="1"/>
    </xf>
    <xf numFmtId="0" fontId="73" fillId="11" borderId="0" xfId="0" applyFont="1" applyFill="1" applyAlignment="1">
      <alignment horizontal="left" vertical="center" readingOrder="1"/>
    </xf>
    <xf numFmtId="0" fontId="73" fillId="25" borderId="0" xfId="0" applyFont="1" applyFill="1" applyAlignment="1">
      <alignment horizontal="left" vertical="center" readingOrder="1"/>
    </xf>
    <xf numFmtId="0" fontId="76" fillId="21" borderId="0" xfId="0" applyFont="1" applyFill="1" applyAlignment="1">
      <alignment horizontal="left" vertical="center" readingOrder="1"/>
    </xf>
    <xf numFmtId="0" fontId="11" fillId="21" borderId="0" xfId="0" applyFont="1" applyFill="1"/>
    <xf numFmtId="0" fontId="78" fillId="0" borderId="0" xfId="0" applyFont="1" applyAlignment="1">
      <alignment horizontal="left" vertical="center" readingOrder="1"/>
    </xf>
    <xf numFmtId="0" fontId="79" fillId="0" borderId="2" xfId="0" applyFont="1" applyBorder="1" applyAlignment="1">
      <alignment horizontal="left" vertical="center"/>
    </xf>
    <xf numFmtId="0" fontId="80" fillId="26" borderId="2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center"/>
    </xf>
    <xf numFmtId="0" fontId="6" fillId="5" borderId="2" xfId="5" applyFont="1" applyFill="1" applyBorder="1" applyAlignment="1">
      <alignment horizontal="center" shrinkToFit="1"/>
    </xf>
    <xf numFmtId="0" fontId="0" fillId="0" borderId="0" xfId="0" applyAlignment="1">
      <alignment vertical="center"/>
    </xf>
    <xf numFmtId="0" fontId="81" fillId="27" borderId="2" xfId="0" applyFont="1" applyFill="1" applyBorder="1" applyAlignment="1">
      <alignment vertical="center"/>
    </xf>
    <xf numFmtId="0" fontId="0" fillId="27" borderId="2" xfId="0" applyFill="1" applyBorder="1" applyAlignment="1">
      <alignment vertical="center"/>
    </xf>
    <xf numFmtId="0" fontId="81" fillId="28" borderId="2" xfId="0" applyFont="1" applyFill="1" applyBorder="1" applyAlignment="1">
      <alignment vertical="center"/>
    </xf>
    <xf numFmtId="0" fontId="0" fillId="28" borderId="2" xfId="0" applyFill="1" applyBorder="1" applyAlignment="1">
      <alignment vertical="center"/>
    </xf>
    <xf numFmtId="0" fontId="81" fillId="29" borderId="2" xfId="0" applyFont="1" applyFill="1" applyBorder="1" applyAlignment="1">
      <alignment vertical="center"/>
    </xf>
    <xf numFmtId="0" fontId="0" fillId="29" borderId="2" xfId="0" applyFill="1" applyBorder="1" applyAlignment="1">
      <alignment vertical="center"/>
    </xf>
    <xf numFmtId="0" fontId="81" fillId="10" borderId="2" xfId="0" applyFont="1" applyFill="1" applyBorder="1" applyAlignment="1">
      <alignment vertical="center"/>
    </xf>
    <xf numFmtId="0" fontId="0" fillId="10" borderId="2" xfId="0" applyFill="1" applyBorder="1" applyAlignment="1">
      <alignment vertical="center"/>
    </xf>
    <xf numFmtId="0" fontId="83" fillId="21" borderId="2" xfId="0" applyFont="1" applyFill="1" applyBorder="1" applyAlignment="1">
      <alignment vertical="center"/>
    </xf>
    <xf numFmtId="0" fontId="11" fillId="21" borderId="2" xfId="0" applyFont="1" applyFill="1" applyBorder="1" applyAlignment="1">
      <alignment vertical="center"/>
    </xf>
    <xf numFmtId="0" fontId="83" fillId="21" borderId="2" xfId="0" quotePrefix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0" fontId="81" fillId="30" borderId="2" xfId="0" applyFont="1" applyFill="1" applyBorder="1" applyAlignment="1">
      <alignment vertical="center"/>
    </xf>
    <xf numFmtId="0" fontId="85" fillId="0" borderId="0" xfId="0" applyFont="1" applyAlignment="1">
      <alignment vertical="center"/>
    </xf>
    <xf numFmtId="0" fontId="87" fillId="31" borderId="2" xfId="0" applyFont="1" applyFill="1" applyBorder="1" applyAlignment="1">
      <alignment vertical="center"/>
    </xf>
    <xf numFmtId="0" fontId="85" fillId="0" borderId="2" xfId="0" applyFont="1" applyBorder="1" applyAlignment="1">
      <alignment vertical="center"/>
    </xf>
    <xf numFmtId="0" fontId="87" fillId="30" borderId="2" xfId="0" applyFont="1" applyFill="1" applyBorder="1" applyAlignment="1">
      <alignment vertical="center"/>
    </xf>
    <xf numFmtId="0" fontId="87" fillId="32" borderId="2" xfId="0" applyFont="1" applyFill="1" applyBorder="1" applyAlignment="1">
      <alignment vertical="center"/>
    </xf>
    <xf numFmtId="0" fontId="87" fillId="21" borderId="2" xfId="0" applyFont="1" applyFill="1" applyBorder="1" applyAlignment="1">
      <alignment vertical="center"/>
    </xf>
    <xf numFmtId="0" fontId="0" fillId="0" borderId="0" xfId="0" applyAlignment="1"/>
    <xf numFmtId="0" fontId="79" fillId="31" borderId="2" xfId="0" applyFont="1" applyFill="1" applyBorder="1" applyAlignment="1">
      <alignment vertical="center"/>
    </xf>
    <xf numFmtId="0" fontId="0" fillId="0" borderId="2" xfId="0" applyBorder="1" applyAlignment="1"/>
    <xf numFmtId="0" fontId="0" fillId="32" borderId="2" xfId="0" applyFill="1" applyBorder="1" applyAlignment="1"/>
    <xf numFmtId="0" fontId="0" fillId="0" borderId="2" xfId="0" quotePrefix="1" applyBorder="1" applyAlignment="1"/>
    <xf numFmtId="0" fontId="79" fillId="30" borderId="2" xfId="0" applyFont="1" applyFill="1" applyBorder="1" applyAlignment="1">
      <alignment vertical="center"/>
    </xf>
    <xf numFmtId="0" fontId="0" fillId="0" borderId="2" xfId="0" applyFill="1" applyBorder="1" applyAlignment="1"/>
    <xf numFmtId="0" fontId="65" fillId="27" borderId="2" xfId="4" applyFill="1" applyBorder="1" applyAlignment="1" applyProtection="1">
      <alignment vertical="center"/>
    </xf>
    <xf numFmtId="0" fontId="65" fillId="28" borderId="2" xfId="4" applyFill="1" applyBorder="1" applyAlignment="1" applyProtection="1">
      <alignment vertical="center"/>
    </xf>
    <xf numFmtId="0" fontId="65" fillId="29" borderId="2" xfId="4" applyFill="1" applyBorder="1" applyAlignment="1" applyProtection="1">
      <alignment vertical="center"/>
    </xf>
    <xf numFmtId="0" fontId="65" fillId="10" borderId="2" xfId="4" applyFill="1" applyBorder="1" applyAlignment="1" applyProtection="1">
      <alignment vertical="center"/>
    </xf>
    <xf numFmtId="0" fontId="82" fillId="21" borderId="2" xfId="4" applyFont="1" applyFill="1" applyBorder="1" applyAlignment="1" applyProtection="1">
      <alignment vertical="center"/>
    </xf>
    <xf numFmtId="0" fontId="65" fillId="30" borderId="2" xfId="4" applyFill="1" applyBorder="1" applyAlignment="1" applyProtection="1">
      <alignment vertical="center"/>
    </xf>
    <xf numFmtId="0" fontId="86" fillId="31" borderId="2" xfId="4" applyFont="1" applyFill="1" applyBorder="1" applyAlignment="1" applyProtection="1">
      <alignment vertical="center"/>
    </xf>
    <xf numFmtId="0" fontId="65" fillId="31" borderId="2" xfId="4" applyFill="1" applyBorder="1" applyAlignment="1" applyProtection="1">
      <alignment vertical="center"/>
    </xf>
    <xf numFmtId="0" fontId="10" fillId="0" borderId="5" xfId="0" applyFont="1" applyBorder="1" applyAlignment="1"/>
    <xf numFmtId="0" fontId="0" fillId="0" borderId="5" xfId="0" applyBorder="1" applyAlignment="1"/>
    <xf numFmtId="0" fontId="35" fillId="0" borderId="22" xfId="0" applyFont="1" applyBorder="1" applyAlignment="1">
      <alignment horizontal="left" vertical="center"/>
    </xf>
    <xf numFmtId="0" fontId="35" fillId="0" borderId="0" xfId="0" applyFont="1" applyBorder="1" applyAlignment="1">
      <alignment horizontal="left" vertical="center"/>
    </xf>
    <xf numFmtId="0" fontId="35" fillId="0" borderId="23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61" fillId="24" borderId="0" xfId="0" applyFont="1" applyFill="1" applyAlignment="1">
      <alignment wrapText="1"/>
    </xf>
    <xf numFmtId="0" fontId="65" fillId="24" borderId="0" xfId="4" applyFill="1" applyAlignment="1" applyProtection="1">
      <alignment wrapText="1"/>
    </xf>
  </cellXfs>
  <cellStyles count="7">
    <cellStyle name="一般" xfId="0" builtinId="0"/>
    <cellStyle name="一般_function2003-text" xfId="5" xr:uid="{00000000-0005-0000-0000-000001000000}"/>
    <cellStyle name="中等" xfId="2" builtinId="28"/>
    <cellStyle name="好" xfId="1" builtinId="26"/>
    <cellStyle name="備註" xfId="3" builtinId="10"/>
    <cellStyle name="超連結" xfId="4" builtinId="8"/>
    <cellStyle name="超連結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ffice2013\excelfun2013-AEI005200\example\Excel2013\ch10\FunCh10-lookup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2013"/>
      <sheetName val="參照函數"/>
      <sheetName val="VLOOKUP1"/>
      <sheetName val="VLOOKUP-淨所得"/>
      <sheetName val="VLOOKUP2"/>
      <sheetName val="VLOOKUP2-練習"/>
      <sheetName val="VLOOKUP2-1"/>
      <sheetName val="VLOOKUP2-1-練習"/>
      <sheetName val="VLOOKUP3"/>
      <sheetName val="VLOOKUP3-練習"/>
      <sheetName val="VLOOKUP4"/>
      <sheetName val="VLOOKUP4-練習"/>
      <sheetName val="HLookup等第"/>
      <sheetName val="HLOOKUP生肖"/>
      <sheetName val="HLOOKUP-練習"/>
      <sheetName val="LOOKUP向量"/>
      <sheetName val="LOOKUP向量-練習"/>
      <sheetName val="LOOKUP陣列"/>
      <sheetName val="LOOKUP陣列-練習"/>
      <sheetName val="INDEX陣列"/>
      <sheetName val="INDEX陣列-練習"/>
      <sheetName val="INDEX參照"/>
      <sheetName val="MATCH"/>
      <sheetName val="match1"/>
      <sheetName val="match2"/>
      <sheetName val="MATCH-課表"/>
      <sheetName val="choose"/>
      <sheetName val="CHOOSE1"/>
      <sheetName val="CHOOSE1-練習"/>
      <sheetName val="CHOOSE2"/>
      <sheetName val="CHOOSE2-練習"/>
      <sheetName val="CHOOSE3"/>
      <sheetName val="CHOOSE3-獎金"/>
      <sheetName val="CHOOSE4"/>
      <sheetName val="CHOOSE4-練習"/>
      <sheetName val="CHOOSE5"/>
      <sheetName val="CHOOSE-業績"/>
      <sheetName val="INDIRECT1"/>
      <sheetName val="INDIRECT2"/>
      <sheetName val="INDIRECT-業績"/>
      <sheetName val="OFFSET1"/>
      <sheetName val="OFFSET1-練習"/>
      <sheetName val="ROWS&amp;COLUMNS"/>
      <sheetName val="ROWS&amp;COLUMNS-練習"/>
      <sheetName val="ROW&amp;COLUMN"/>
      <sheetName val="ROW&amp;COLUMN-練習"/>
      <sheetName val="AREAS"/>
      <sheetName val="AREAS-練習"/>
      <sheetName val="transpose"/>
      <sheetName val="transpose-ex"/>
    </sheetNames>
    <sheetDataSet>
      <sheetData sheetId="0"/>
      <sheetData sheetId="1"/>
      <sheetData sheetId="2">
        <row r="1">
          <cell r="A1" t="str">
            <v>查表函數</v>
          </cell>
          <cell r="B1" t="str">
            <v>說明</v>
          </cell>
          <cell r="C1" t="str">
            <v>語法</v>
          </cell>
          <cell r="D1" t="str">
            <v>課本章節</v>
          </cell>
          <cell r="E1" t="str">
            <v>備註</v>
          </cell>
          <cell r="F1" t="str">
            <v>NO</v>
          </cell>
        </row>
        <row r="2">
          <cell r="A2" t="str">
            <v>LOOKUP</v>
          </cell>
          <cell r="B2" t="str">
            <v>在向量或陣列中尋找值</v>
          </cell>
          <cell r="C2" t="str">
            <v>=lookup(lookup_value,lookup_vector,[result_vector])</v>
          </cell>
          <cell r="D2" t="str">
            <v>ch11</v>
          </cell>
          <cell r="E2">
            <v>0</v>
          </cell>
          <cell r="F2" t="str">
            <v>V01</v>
          </cell>
        </row>
        <row r="3">
          <cell r="A3" t="str">
            <v>HLOOKUP</v>
          </cell>
          <cell r="B3" t="str">
            <v>尋找陣列的第一列並傳回指定儲存格的值</v>
          </cell>
          <cell r="C3" t="str">
            <v>=hlookup(lookup_value,table_array,row_index_num,[range_lookup])</v>
          </cell>
          <cell r="D3" t="str">
            <v>ch11</v>
          </cell>
          <cell r="E3">
            <v>0</v>
          </cell>
          <cell r="F3" t="str">
            <v>V02</v>
          </cell>
        </row>
        <row r="4">
          <cell r="A4" t="str">
            <v>VLOOKUP</v>
          </cell>
          <cell r="B4" t="str">
            <v>尋找陣列的第一欄並移過列，然後傳回儲存格的值</v>
          </cell>
          <cell r="C4" t="str">
            <v>=vlookup(lookup_value,table_array,col_index_num,[range_lookup])</v>
          </cell>
          <cell r="D4" t="str">
            <v>ch11</v>
          </cell>
          <cell r="E4">
            <v>0</v>
          </cell>
          <cell r="F4" t="str">
            <v>V03</v>
          </cell>
        </row>
        <row r="5">
          <cell r="A5" t="str">
            <v>INDEX</v>
          </cell>
          <cell r="B5" t="str">
            <v>使用索引從參照或陣列中選擇一個值</v>
          </cell>
          <cell r="C5" t="str">
            <v>=index(array,row_num,[column_num])
=index(reference,row_num,[column_num],[area_num])</v>
          </cell>
          <cell r="D5" t="str">
            <v>ch11</v>
          </cell>
          <cell r="E5">
            <v>0</v>
          </cell>
          <cell r="F5" t="str">
            <v>V04</v>
          </cell>
        </row>
        <row r="6">
          <cell r="A6" t="str">
            <v>MATCH</v>
          </cell>
          <cell r="B6" t="str">
            <v>在參照或陣列中尋找值</v>
          </cell>
          <cell r="C6" t="str">
            <v>=match(lookup_value,lookup_array,[match_type])</v>
          </cell>
          <cell r="D6" t="str">
            <v>ch11</v>
          </cell>
          <cell r="E6">
            <v>0</v>
          </cell>
          <cell r="F6" t="str">
            <v>V05</v>
          </cell>
        </row>
        <row r="7">
          <cell r="A7" t="str">
            <v>CHOOSE</v>
          </cell>
          <cell r="B7" t="str">
            <v>從值的清單中選擇一個值</v>
          </cell>
          <cell r="C7" t="str">
            <v>=choose(index_num,value1,[value2],…)</v>
          </cell>
          <cell r="D7" t="str">
            <v>ch11</v>
          </cell>
          <cell r="E7">
            <v>0</v>
          </cell>
          <cell r="F7" t="str">
            <v>V06</v>
          </cell>
        </row>
        <row r="8">
          <cell r="A8" t="str">
            <v>INDIRECT</v>
          </cell>
          <cell r="B8" t="str">
            <v>傳回由文字值表示的參照</v>
          </cell>
          <cell r="C8" t="str">
            <v>=indirect(ref_text,[a1])</v>
          </cell>
          <cell r="D8" t="str">
            <v>ch11</v>
          </cell>
          <cell r="E8">
            <v>0</v>
          </cell>
          <cell r="F8" t="str">
            <v>V07</v>
          </cell>
        </row>
        <row r="9">
          <cell r="A9" t="str">
            <v>ADDRESS</v>
          </cell>
          <cell r="B9" t="str">
            <v>以文字格式傳回對工作表中單一儲存格的參照</v>
          </cell>
          <cell r="C9" t="str">
            <v>=address(row_num,column_num,[abs_num],[a1],sheet_text])</v>
          </cell>
          <cell r="D9" t="str">
            <v>ch11</v>
          </cell>
          <cell r="E9">
            <v>0</v>
          </cell>
          <cell r="F9" t="str">
            <v>V08</v>
          </cell>
        </row>
        <row r="10">
          <cell r="A10" t="str">
            <v>AREAS</v>
          </cell>
          <cell r="B10" t="str">
            <v>傳回參照中的區域數</v>
          </cell>
          <cell r="C10" t="str">
            <v>=areas(reference)</v>
          </cell>
          <cell r="D10" t="str">
            <v>ch11</v>
          </cell>
          <cell r="E10">
            <v>0</v>
          </cell>
          <cell r="F10" t="str">
            <v>V09</v>
          </cell>
        </row>
        <row r="11">
          <cell r="A11" t="str">
            <v>OFFSET</v>
          </cell>
          <cell r="B11" t="str">
            <v>從指定參照中傳回與某一已知參照的偏移量</v>
          </cell>
          <cell r="C11" t="str">
            <v>=offset(reference,rows,cols,[height],[width])</v>
          </cell>
          <cell r="D11" t="str">
            <v>ch11</v>
          </cell>
          <cell r="E11">
            <v>0</v>
          </cell>
          <cell r="F11" t="str">
            <v>V10</v>
          </cell>
        </row>
        <row r="12">
          <cell r="A12" t="str">
            <v>COLUMN</v>
          </cell>
          <cell r="B12" t="str">
            <v>傳回參照的欄號</v>
          </cell>
          <cell r="C12" t="str">
            <v>=COLUMN(reference)</v>
          </cell>
          <cell r="D12" t="str">
            <v>ch11</v>
          </cell>
          <cell r="F12" t="str">
            <v>V11</v>
          </cell>
        </row>
        <row r="13">
          <cell r="A13" t="str">
            <v>COLUMNS</v>
          </cell>
          <cell r="B13" t="str">
            <v>傳回參照的欄數</v>
          </cell>
          <cell r="C13" t="str">
            <v>=COLUMNS(reference)</v>
          </cell>
          <cell r="D13" t="str">
            <v>ch11</v>
          </cell>
          <cell r="F13" t="str">
            <v>V12</v>
          </cell>
        </row>
        <row r="14">
          <cell r="A14" t="str">
            <v>ROW</v>
          </cell>
          <cell r="B14" t="str">
            <v>傳回參照的列號</v>
          </cell>
          <cell r="C14" t="str">
            <v>=ROW(reference)</v>
          </cell>
          <cell r="D14" t="str">
            <v>ch11</v>
          </cell>
          <cell r="F14" t="str">
            <v>V13</v>
          </cell>
        </row>
        <row r="15">
          <cell r="A15" t="str">
            <v>ROWS</v>
          </cell>
          <cell r="B15" t="str">
            <v>傳回參照中的列數</v>
          </cell>
          <cell r="C15" t="str">
            <v>=ROWS(reference)</v>
          </cell>
          <cell r="D15" t="str">
            <v>ch11</v>
          </cell>
          <cell r="F15" t="str">
            <v>V14</v>
          </cell>
        </row>
        <row r="16">
          <cell r="A16" t="str">
            <v>RTD</v>
          </cell>
          <cell r="B16" t="str">
            <v>從支援COM自動化 (自動化：透過另一個應用程式或開發工具使用某應用程式的物件的方法。以前稱為OLE自動化，自動化是工業標準，並且是「元件物件模型(COM)」的一項功能。)的程式中擷取即時資料</v>
          </cell>
          <cell r="C16" t="str">
            <v>=rtd(progID,server,string1,[string2]…)</v>
          </cell>
          <cell r="D16" t="str">
            <v>ch11</v>
          </cell>
          <cell r="F16" t="str">
            <v>V15</v>
          </cell>
        </row>
        <row r="17">
          <cell r="A17" t="str">
            <v>TRANSPOSE</v>
          </cell>
          <cell r="B17" t="str">
            <v>傳回陣列的轉置</v>
          </cell>
          <cell r="C17" t="str">
            <v>=TRANSPOSE(array)</v>
          </cell>
          <cell r="D17" t="str">
            <v>ch12-5</v>
          </cell>
          <cell r="E17" t="str">
            <v>選擇性貼上的轉置</v>
          </cell>
          <cell r="F17" t="str">
            <v>V16</v>
          </cell>
        </row>
        <row r="18">
          <cell r="A18" t="str">
            <v>HYPERLINK</v>
          </cell>
          <cell r="B18" t="str">
            <v>建立捷徑或跳轉以開啟儲存在網路伺服器、企業內部網路或網際網路上的文件</v>
          </cell>
          <cell r="C18" t="str">
            <v>=hyperlink(link_location,[friendly_name])</v>
          </cell>
          <cell r="D18" t="str">
            <v>ch11</v>
          </cell>
          <cell r="F18" t="str">
            <v>V17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">
          <cell r="B1" t="str">
            <v>&gt;20</v>
          </cell>
          <cell r="C1" t="str">
            <v>21-50</v>
          </cell>
          <cell r="D1" t="str">
            <v>51-100</v>
          </cell>
          <cell r="E1" t="str">
            <v>101-250</v>
          </cell>
          <cell r="F1" t="str">
            <v>251-500</v>
          </cell>
          <cell r="G1" t="str">
            <v>501-1000</v>
          </cell>
          <cell r="H1" t="str">
            <v>1001-2000</v>
          </cell>
        </row>
        <row r="2">
          <cell r="A2" t="str">
            <v>普通</v>
          </cell>
        </row>
        <row r="3">
          <cell r="A3" t="str">
            <v>限時</v>
          </cell>
        </row>
        <row r="4">
          <cell r="A4" t="str">
            <v>掛號</v>
          </cell>
        </row>
        <row r="5">
          <cell r="A5" t="str">
            <v>限掛</v>
          </cell>
        </row>
        <row r="6">
          <cell r="A6" t="str">
            <v>掛號附回執</v>
          </cell>
        </row>
        <row r="7">
          <cell r="A7" t="str">
            <v>限掛附回執</v>
          </cell>
        </row>
      </sheetData>
      <sheetData sheetId="25">
        <row r="1">
          <cell r="B1" t="str">
            <v>台北</v>
          </cell>
          <cell r="C1" t="str">
            <v>桃園</v>
          </cell>
          <cell r="D1" t="str">
            <v>新竹</v>
          </cell>
          <cell r="E1" t="str">
            <v>花蓮</v>
          </cell>
          <cell r="F1" t="str">
            <v>彰化</v>
          </cell>
          <cell r="G1" t="str">
            <v>高雄</v>
          </cell>
          <cell r="H1" t="str">
            <v>屏東</v>
          </cell>
          <cell r="I1" t="str">
            <v>台東</v>
          </cell>
        </row>
        <row r="2">
          <cell r="A2" t="str">
            <v>台北</v>
          </cell>
        </row>
        <row r="3">
          <cell r="A3" t="str">
            <v>桃園</v>
          </cell>
        </row>
        <row r="4">
          <cell r="A4" t="str">
            <v>新竹</v>
          </cell>
        </row>
        <row r="5">
          <cell r="A5" t="str">
            <v>花蓮</v>
          </cell>
        </row>
        <row r="6">
          <cell r="A6" t="str">
            <v>彰化</v>
          </cell>
        </row>
        <row r="7">
          <cell r="A7" t="str">
            <v>高雄</v>
          </cell>
        </row>
        <row r="8">
          <cell r="A8" t="str">
            <v>屏東</v>
          </cell>
        </row>
        <row r="9">
          <cell r="A9" t="str">
            <v>台東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office.microsoft.com/zh-tw/excel-help/redir/HA102752997.aspx?CTT=5&amp;origin=HA102752955" TargetMode="External"/><Relationship Id="rId13" Type="http://schemas.openxmlformats.org/officeDocument/2006/relationships/hyperlink" Target="http://office.microsoft.com/zh-tw/excel-help/redir/HA102752945.aspx?CTT=5&amp;origin=HA102752955" TargetMode="External"/><Relationship Id="rId18" Type="http://schemas.openxmlformats.org/officeDocument/2006/relationships/hyperlink" Target="javascript:AppendPopup(this,'207323483_1')" TargetMode="External"/><Relationship Id="rId3" Type="http://schemas.openxmlformats.org/officeDocument/2006/relationships/hyperlink" Target="http://office.microsoft.com/zh-tw/excel-help/redir/HA102753094.aspx?CTT=5&amp;origin=HA102752955" TargetMode="External"/><Relationship Id="rId21" Type="http://schemas.openxmlformats.org/officeDocument/2006/relationships/hyperlink" Target="http://office.microsoft.com/zh-tw/excel-help/redir/HA102753280.aspx?CTT=5&amp;origin=HA103980604" TargetMode="External"/><Relationship Id="rId7" Type="http://schemas.openxmlformats.org/officeDocument/2006/relationships/hyperlink" Target="http://office.microsoft.com/zh-tw/excel-help/redir/HA102753004.aspx?CTT=5&amp;origin=HA102752955" TargetMode="External"/><Relationship Id="rId12" Type="http://schemas.openxmlformats.org/officeDocument/2006/relationships/hyperlink" Target="http://office.microsoft.com/zh-tw/excel-help/redir/HA102752947.aspx?CTT=5&amp;origin=HA102752955" TargetMode="External"/><Relationship Id="rId17" Type="http://schemas.openxmlformats.org/officeDocument/2006/relationships/hyperlink" Target="http://office.microsoft.com/zh-tw/excel-help/redir/HA102752876.aspx?CTT=5&amp;origin=HA102752955" TargetMode="External"/><Relationship Id="rId25" Type="http://schemas.openxmlformats.org/officeDocument/2006/relationships/hyperlink" Target="http://office.microsoft.com/zh-tw/excel-help/redir/HA102753273.aspx?CTT=5&amp;origin=HA103980604" TargetMode="External"/><Relationship Id="rId2" Type="http://schemas.openxmlformats.org/officeDocument/2006/relationships/hyperlink" Target="http://office.microsoft.com/zh-tw/excel-help/redir/HA102753117.aspx?CTT=5&amp;origin=HA102752955" TargetMode="External"/><Relationship Id="rId16" Type="http://schemas.openxmlformats.org/officeDocument/2006/relationships/hyperlink" Target="http://office.microsoft.com/zh-tw/excel-help/redir/HA102752878.aspx?CTT=5&amp;origin=HA102752955" TargetMode="External"/><Relationship Id="rId20" Type="http://schemas.openxmlformats.org/officeDocument/2006/relationships/hyperlink" Target="http://office.microsoft.com/zh-tw/excel-help/redir/HA102752820.aspx?CTT=5&amp;origin=HA102752955" TargetMode="External"/><Relationship Id="rId1" Type="http://schemas.openxmlformats.org/officeDocument/2006/relationships/hyperlink" Target="http://office.microsoft.com/zh-tw/excel-help/redir/HA102753122.aspx?CTT=5&amp;origin=HA102752955" TargetMode="External"/><Relationship Id="rId6" Type="http://schemas.openxmlformats.org/officeDocument/2006/relationships/hyperlink" Target="http://office.microsoft.com/zh-tw/excel-help/redir/HA102753280.aspx?CTT=5&amp;origin=HA102752955" TargetMode="External"/><Relationship Id="rId11" Type="http://schemas.openxmlformats.org/officeDocument/2006/relationships/hyperlink" Target="http://office.microsoft.com/zh-tw/excel-help/redir/HA102752975.aspx?CTT=5&amp;origin=HA102752955" TargetMode="External"/><Relationship Id="rId24" Type="http://schemas.openxmlformats.org/officeDocument/2006/relationships/hyperlink" Target="http://office.microsoft.com/zh-tw/excel-help/redir/HA102753271.aspx?CTT=5&amp;origin=HA103980604" TargetMode="External"/><Relationship Id="rId5" Type="http://schemas.openxmlformats.org/officeDocument/2006/relationships/hyperlink" Target="http://office.microsoft.com/zh-tw/excel-help/redir/HA102753089.aspx?CTT=5&amp;origin=HA102752955" TargetMode="External"/><Relationship Id="rId15" Type="http://schemas.openxmlformats.org/officeDocument/2006/relationships/hyperlink" Target="http://office.microsoft.com/zh-tw/excel-help/redir/HA102752879.aspx?CTT=5&amp;origin=HA102752955" TargetMode="External"/><Relationship Id="rId23" Type="http://schemas.openxmlformats.org/officeDocument/2006/relationships/hyperlink" Target="http://office.microsoft.com/zh-tw/excel-help/redir/HA102753270.aspx?CTT=5&amp;origin=HA103980604" TargetMode="External"/><Relationship Id="rId10" Type="http://schemas.openxmlformats.org/officeDocument/2006/relationships/hyperlink" Target="http://office.microsoft.com/zh-tw/excel-help/redir/HA102752976.aspx?CTT=5&amp;origin=HA102752955" TargetMode="External"/><Relationship Id="rId19" Type="http://schemas.openxmlformats.org/officeDocument/2006/relationships/hyperlink" Target="http://office.microsoft.com/zh-tw/excel-help/redir/HA102752833.aspx?CTT=5&amp;origin=HA102752955" TargetMode="External"/><Relationship Id="rId4" Type="http://schemas.openxmlformats.org/officeDocument/2006/relationships/hyperlink" Target="http://office.microsoft.com/zh-tw/excel-help/redir/HA102753091.aspx?CTT=5&amp;origin=HA102752955" TargetMode="External"/><Relationship Id="rId9" Type="http://schemas.openxmlformats.org/officeDocument/2006/relationships/hyperlink" Target="http://office.microsoft.com/zh-tw/excel-help/redir/HA102752995.aspx?CTT=5&amp;origin=HA102752955" TargetMode="External"/><Relationship Id="rId14" Type="http://schemas.openxmlformats.org/officeDocument/2006/relationships/hyperlink" Target="http://office.microsoft.com/zh-tw/excel-help/redir/HA102752910.aspx?CTT=5&amp;origin=HA102752955" TargetMode="External"/><Relationship Id="rId22" Type="http://schemas.openxmlformats.org/officeDocument/2006/relationships/hyperlink" Target="http://office.microsoft.com/zh-tw/excel-help/redir/HA102753291.aspx?CTT=5&amp;origin=HA103980604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3"/>
  <sheetViews>
    <sheetView workbookViewId="0">
      <selection activeCell="A26" sqref="A25:A26"/>
    </sheetView>
  </sheetViews>
  <sheetFormatPr defaultRowHeight="16.2"/>
  <cols>
    <col min="1" max="1" width="43.109375" customWidth="1"/>
  </cols>
  <sheetData>
    <row r="1" spans="1:1">
      <c r="A1" s="178" t="s">
        <v>356</v>
      </c>
    </row>
    <row r="2" spans="1:1">
      <c r="A2" s="179" t="s">
        <v>357</v>
      </c>
    </row>
    <row r="3" spans="1:1">
      <c r="A3" s="179" t="s">
        <v>358</v>
      </c>
    </row>
    <row r="4" spans="1:1">
      <c r="A4" s="179" t="s">
        <v>359</v>
      </c>
    </row>
    <row r="5" spans="1:1">
      <c r="A5" s="179" t="s">
        <v>360</v>
      </c>
    </row>
    <row r="6" spans="1:1">
      <c r="A6" s="179" t="s">
        <v>361</v>
      </c>
    </row>
    <row r="7" spans="1:1">
      <c r="A7" s="179" t="s">
        <v>362</v>
      </c>
    </row>
    <row r="8" spans="1:1">
      <c r="A8" s="179" t="s">
        <v>363</v>
      </c>
    </row>
    <row r="9" spans="1:1">
      <c r="A9" s="179" t="s">
        <v>364</v>
      </c>
    </row>
    <row r="10" spans="1:1">
      <c r="A10" s="179" t="s">
        <v>365</v>
      </c>
    </row>
    <row r="11" spans="1:1">
      <c r="A11" s="180" t="s">
        <v>366</v>
      </c>
    </row>
    <row r="12" spans="1:1">
      <c r="A12" s="180" t="s">
        <v>367</v>
      </c>
    </row>
    <row r="13" spans="1:1">
      <c r="A13" s="180" t="s">
        <v>368</v>
      </c>
    </row>
    <row r="14" spans="1:1">
      <c r="A14" s="178" t="s">
        <v>369</v>
      </c>
    </row>
    <row r="15" spans="1:1">
      <c r="A15" s="178" t="s">
        <v>370</v>
      </c>
    </row>
    <row r="16" spans="1:1">
      <c r="A16" s="178" t="s">
        <v>371</v>
      </c>
    </row>
    <row r="17" spans="1:2">
      <c r="A17" s="178" t="s">
        <v>372</v>
      </c>
    </row>
    <row r="18" spans="1:2">
      <c r="A18" s="178" t="s">
        <v>373</v>
      </c>
    </row>
    <row r="19" spans="1:2">
      <c r="A19" s="181" t="s">
        <v>374</v>
      </c>
    </row>
    <row r="20" spans="1:2">
      <c r="A20" s="181" t="s">
        <v>375</v>
      </c>
    </row>
    <row r="21" spans="1:2">
      <c r="A21" s="181" t="s">
        <v>376</v>
      </c>
    </row>
    <row r="22" spans="1:2">
      <c r="A22" s="182" t="s">
        <v>377</v>
      </c>
      <c r="B22" s="183" t="s">
        <v>378</v>
      </c>
    </row>
    <row r="23" spans="1:2">
      <c r="A23" s="184"/>
    </row>
  </sheetData>
  <phoneticPr fontId="5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E4"/>
  <sheetViews>
    <sheetView workbookViewId="0">
      <selection activeCell="B4" sqref="B4"/>
    </sheetView>
  </sheetViews>
  <sheetFormatPr defaultRowHeight="16.2"/>
  <cols>
    <col min="1" max="1" width="10.33203125" bestFit="1" customWidth="1"/>
    <col min="4" max="4" width="11.21875" customWidth="1"/>
  </cols>
  <sheetData>
    <row r="1" spans="1:5">
      <c r="A1" s="2" t="s">
        <v>6</v>
      </c>
      <c r="B1" s="2" t="s">
        <v>7</v>
      </c>
      <c r="C1" s="2" t="s">
        <v>8</v>
      </c>
      <c r="D1" s="2" t="s">
        <v>9</v>
      </c>
    </row>
    <row r="2" spans="1:5">
      <c r="A2" s="3">
        <v>3000000</v>
      </c>
      <c r="B2" s="4">
        <v>20</v>
      </c>
      <c r="C2" s="5">
        <v>2.1999999999999999E-2</v>
      </c>
      <c r="D2" s="27">
        <f>-PMT(C2,B2,A2)</f>
        <v>187030.25634357712</v>
      </c>
      <c r="E2" t="s">
        <v>10</v>
      </c>
    </row>
    <row r="4" spans="1:5">
      <c r="A4" t="s">
        <v>11</v>
      </c>
      <c r="B4" s="28" t="str">
        <f ca="1">_xlfn.FORMULATEXT(D2)</f>
        <v>=-PMT(C2,B2,A2)</v>
      </c>
    </row>
  </sheetData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E4"/>
  <sheetViews>
    <sheetView workbookViewId="0">
      <selection activeCell="B4" sqref="B4"/>
    </sheetView>
  </sheetViews>
  <sheetFormatPr defaultRowHeight="16.2"/>
  <cols>
    <col min="1" max="1" width="10.33203125" bestFit="1" customWidth="1"/>
  </cols>
  <sheetData>
    <row r="1" spans="1:5">
      <c r="A1" s="2" t="s">
        <v>12</v>
      </c>
      <c r="B1" s="2" t="s">
        <v>13</v>
      </c>
      <c r="C1" s="2" t="s">
        <v>14</v>
      </c>
      <c r="D1" s="2" t="s">
        <v>15</v>
      </c>
    </row>
    <row r="2" spans="1:5">
      <c r="A2" s="3">
        <v>3000000</v>
      </c>
      <c r="B2" s="4">
        <v>20</v>
      </c>
      <c r="C2" s="5">
        <v>2.1999999999999999E-2</v>
      </c>
      <c r="D2" s="6">
        <f>-PMT(C2,B2,A2)</f>
        <v>187030.25634357712</v>
      </c>
      <c r="E2" t="s">
        <v>16</v>
      </c>
    </row>
    <row r="4" spans="1:5">
      <c r="A4" t="s">
        <v>17</v>
      </c>
      <c r="B4" s="28"/>
    </row>
  </sheetData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H63"/>
  <sheetViews>
    <sheetView workbookViewId="0">
      <selection activeCell="J3" sqref="J3"/>
    </sheetView>
  </sheetViews>
  <sheetFormatPr defaultColWidth="9" defaultRowHeight="16.2"/>
  <cols>
    <col min="1" max="1" width="6.109375" style="106" customWidth="1"/>
    <col min="2" max="2" width="9.6640625" style="106" customWidth="1"/>
    <col min="3" max="7" width="6.33203125" style="106" customWidth="1"/>
    <col min="8" max="9" width="9.6640625" style="106" customWidth="1"/>
    <col min="10" max="10" width="9" style="106"/>
    <col min="11" max="11" width="9" style="130"/>
    <col min="12" max="16384" width="9" style="106"/>
  </cols>
  <sheetData>
    <row r="1" spans="1:59">
      <c r="A1" s="122" t="s">
        <v>188</v>
      </c>
      <c r="B1" s="122" t="s">
        <v>189</v>
      </c>
      <c r="C1" s="122" t="s">
        <v>190</v>
      </c>
      <c r="D1" s="122" t="s">
        <v>191</v>
      </c>
      <c r="E1" s="122" t="s">
        <v>192</v>
      </c>
      <c r="F1" s="122" t="s">
        <v>193</v>
      </c>
      <c r="G1" s="122" t="s">
        <v>194</v>
      </c>
      <c r="H1" s="123" t="s">
        <v>195</v>
      </c>
      <c r="J1" s="124" t="s">
        <v>196</v>
      </c>
      <c r="K1" s="124" t="s">
        <v>197</v>
      </c>
      <c r="L1" s="124" t="s">
        <v>198</v>
      </c>
      <c r="M1" s="124" t="s">
        <v>199</v>
      </c>
      <c r="N1" s="124" t="s">
        <v>200</v>
      </c>
      <c r="O1" s="124" t="s">
        <v>201</v>
      </c>
      <c r="P1" s="124" t="s">
        <v>202</v>
      </c>
      <c r="Q1" s="124" t="s">
        <v>203</v>
      </c>
      <c r="R1" s="124" t="s">
        <v>204</v>
      </c>
      <c r="S1" s="124" t="s">
        <v>205</v>
      </c>
      <c r="T1" s="124" t="s">
        <v>206</v>
      </c>
      <c r="U1" s="124" t="s">
        <v>207</v>
      </c>
      <c r="V1" s="124" t="s">
        <v>208</v>
      </c>
      <c r="W1" s="124" t="s">
        <v>209</v>
      </c>
      <c r="X1" s="124" t="s">
        <v>210</v>
      </c>
      <c r="Y1" s="124" t="s">
        <v>211</v>
      </c>
      <c r="Z1" s="124" t="s">
        <v>212</v>
      </c>
      <c r="AA1" s="124" t="s">
        <v>213</v>
      </c>
      <c r="AB1" s="124" t="s">
        <v>214</v>
      </c>
      <c r="AC1" s="124" t="s">
        <v>215</v>
      </c>
      <c r="AD1" s="124" t="s">
        <v>216</v>
      </c>
      <c r="AE1" s="124" t="s">
        <v>217</v>
      </c>
      <c r="AF1" s="124" t="s">
        <v>218</v>
      </c>
      <c r="AG1" s="124" t="s">
        <v>219</v>
      </c>
      <c r="AH1" s="124" t="s">
        <v>220</v>
      </c>
      <c r="AI1" s="124" t="s">
        <v>221</v>
      </c>
      <c r="AJ1" s="124" t="s">
        <v>222</v>
      </c>
      <c r="AK1" s="124" t="s">
        <v>223</v>
      </c>
      <c r="AL1" s="124" t="s">
        <v>224</v>
      </c>
      <c r="AM1" s="124" t="s">
        <v>225</v>
      </c>
      <c r="AN1" s="124" t="s">
        <v>226</v>
      </c>
      <c r="AO1" s="124" t="s">
        <v>227</v>
      </c>
      <c r="AP1" s="124" t="s">
        <v>228</v>
      </c>
      <c r="AQ1" s="124" t="s">
        <v>229</v>
      </c>
      <c r="AR1" s="124" t="s">
        <v>230</v>
      </c>
      <c r="AS1" s="124" t="s">
        <v>231</v>
      </c>
      <c r="AT1" s="124" t="s">
        <v>232</v>
      </c>
      <c r="AU1" s="124" t="s">
        <v>233</v>
      </c>
      <c r="AV1" s="124" t="s">
        <v>234</v>
      </c>
      <c r="AW1" s="124" t="s">
        <v>235</v>
      </c>
      <c r="AX1" s="124" t="s">
        <v>236</v>
      </c>
      <c r="AY1" s="124" t="s">
        <v>237</v>
      </c>
      <c r="AZ1" s="124" t="s">
        <v>238</v>
      </c>
      <c r="BA1" s="124" t="s">
        <v>239</v>
      </c>
      <c r="BB1" s="124" t="s">
        <v>240</v>
      </c>
      <c r="BC1" s="124" t="s">
        <v>241</v>
      </c>
      <c r="BD1" s="124" t="s">
        <v>242</v>
      </c>
      <c r="BE1" s="124" t="s">
        <v>243</v>
      </c>
      <c r="BF1" s="124" t="s">
        <v>244</v>
      </c>
      <c r="BG1" s="124" t="s">
        <v>245</v>
      </c>
    </row>
    <row r="2" spans="1:59">
      <c r="A2" s="124"/>
      <c r="B2" s="124" t="s">
        <v>196</v>
      </c>
      <c r="C2" s="124">
        <v>85</v>
      </c>
      <c r="D2" s="124">
        <v>68</v>
      </c>
      <c r="E2" s="124">
        <v>96</v>
      </c>
      <c r="F2" s="125">
        <f t="shared" ref="F2:F51" si="0">E2+D2+C2</f>
        <v>249</v>
      </c>
      <c r="G2" s="126">
        <f t="shared" ref="G2:G51" si="1">F2/3</f>
        <v>83</v>
      </c>
      <c r="I2" s="127" t="str">
        <f t="array" ref="I2:BF8">TRANSPOSE(A1:G51)</f>
        <v>年級</v>
      </c>
      <c r="J2" s="106">
        <v>0</v>
      </c>
      <c r="K2" s="106">
        <v>0</v>
      </c>
      <c r="L2" s="106">
        <v>0</v>
      </c>
      <c r="M2" s="106">
        <v>0</v>
      </c>
      <c r="N2" s="106">
        <v>0</v>
      </c>
      <c r="O2" s="106">
        <v>0</v>
      </c>
      <c r="P2" s="106">
        <v>0</v>
      </c>
      <c r="Q2" s="106">
        <v>0</v>
      </c>
      <c r="R2" s="106">
        <v>0</v>
      </c>
      <c r="S2" s="106">
        <v>0</v>
      </c>
      <c r="T2" s="106">
        <v>0</v>
      </c>
      <c r="U2" s="106">
        <v>0</v>
      </c>
      <c r="V2" s="106">
        <v>0</v>
      </c>
      <c r="W2" s="106">
        <v>0</v>
      </c>
      <c r="X2" s="106">
        <v>0</v>
      </c>
      <c r="Y2" s="106">
        <v>0</v>
      </c>
      <c r="Z2" s="106">
        <v>0</v>
      </c>
      <c r="AA2" s="106">
        <v>0</v>
      </c>
      <c r="AB2" s="106">
        <v>0</v>
      </c>
      <c r="AC2" s="106">
        <v>0</v>
      </c>
      <c r="AD2" s="106">
        <v>0</v>
      </c>
      <c r="AE2" s="106">
        <v>0</v>
      </c>
      <c r="AF2" s="106">
        <v>0</v>
      </c>
      <c r="AG2" s="106">
        <v>0</v>
      </c>
      <c r="AH2" s="106">
        <v>0</v>
      </c>
      <c r="AI2" s="106">
        <v>0</v>
      </c>
      <c r="AJ2" s="106">
        <v>0</v>
      </c>
      <c r="AK2" s="106">
        <v>0</v>
      </c>
      <c r="AL2" s="106">
        <v>0</v>
      </c>
      <c r="AM2" s="106">
        <v>0</v>
      </c>
      <c r="AN2" s="106">
        <v>0</v>
      </c>
      <c r="AO2" s="106">
        <v>0</v>
      </c>
      <c r="AP2" s="106">
        <v>0</v>
      </c>
      <c r="AQ2" s="106">
        <v>0</v>
      </c>
      <c r="AR2" s="106">
        <v>0</v>
      </c>
      <c r="AS2" s="106">
        <v>0</v>
      </c>
      <c r="AT2" s="106">
        <v>0</v>
      </c>
      <c r="AU2" s="106">
        <v>0</v>
      </c>
      <c r="AV2" s="106">
        <v>0</v>
      </c>
      <c r="AW2" s="106">
        <v>0</v>
      </c>
      <c r="AX2" s="106">
        <v>0</v>
      </c>
      <c r="AY2" s="106">
        <v>0</v>
      </c>
      <c r="AZ2" s="106">
        <v>0</v>
      </c>
      <c r="BA2" s="106">
        <v>0</v>
      </c>
      <c r="BB2" s="106">
        <v>0</v>
      </c>
      <c r="BC2" s="106">
        <v>0</v>
      </c>
      <c r="BD2" s="106">
        <v>0</v>
      </c>
      <c r="BE2" s="106">
        <v>0</v>
      </c>
      <c r="BF2" s="106">
        <v>0</v>
      </c>
    </row>
    <row r="3" spans="1:59">
      <c r="A3" s="124"/>
      <c r="B3" s="124" t="s">
        <v>197</v>
      </c>
      <c r="C3" s="124">
        <v>90</v>
      </c>
      <c r="D3" s="124">
        <v>96</v>
      </c>
      <c r="E3" s="124">
        <v>93</v>
      </c>
      <c r="F3" s="125">
        <f t="shared" si="0"/>
        <v>279</v>
      </c>
      <c r="G3" s="126">
        <f t="shared" si="1"/>
        <v>93</v>
      </c>
      <c r="I3" s="127" t="str">
        <v>姓名</v>
      </c>
      <c r="J3" s="106" t="str">
        <v>張筱燕</v>
      </c>
      <c r="K3" s="106" t="str">
        <v>張飛</v>
      </c>
      <c r="L3" s="106" t="str">
        <v>胡颳</v>
      </c>
      <c r="M3" s="106" t="str">
        <v>郭子前</v>
      </c>
      <c r="N3" s="106" t="str">
        <v>楊峻容</v>
      </c>
      <c r="O3" s="106" t="str">
        <v>廖委凡</v>
      </c>
      <c r="P3" s="106" t="str">
        <v>謝例金</v>
      </c>
      <c r="Q3" s="106" t="str">
        <v>六岳</v>
      </c>
      <c r="R3" s="106" t="str">
        <v>何語文</v>
      </c>
      <c r="S3" s="106" t="str">
        <v>陳笑宣</v>
      </c>
      <c r="T3" s="106" t="str">
        <v>高宜平</v>
      </c>
      <c r="U3" s="106" t="str">
        <v>賀一行</v>
      </c>
      <c r="V3" s="106" t="str">
        <v>宋邵清</v>
      </c>
      <c r="W3" s="106" t="str">
        <v>薛智正</v>
      </c>
      <c r="X3" s="106" t="str">
        <v>戎翔</v>
      </c>
      <c r="Y3" s="106" t="str">
        <v>陶精盈</v>
      </c>
      <c r="Z3" s="106" t="str">
        <v>卜學輛</v>
      </c>
      <c r="AA3" s="106" t="str">
        <v>黃子膠</v>
      </c>
      <c r="AB3" s="106" t="str">
        <v>吳宗線</v>
      </c>
      <c r="AC3" s="106" t="str">
        <v>董至誠</v>
      </c>
      <c r="AD3" s="106" t="str">
        <v>天欣</v>
      </c>
      <c r="AE3" s="106" t="str">
        <v>劉得滑</v>
      </c>
      <c r="AF3" s="106" t="str">
        <v>陳小東</v>
      </c>
      <c r="AG3" s="106" t="str">
        <v>周滑建</v>
      </c>
      <c r="AH3" s="106" t="str">
        <v>張學有</v>
      </c>
      <c r="AI3" s="106" t="str">
        <v>任咸奇</v>
      </c>
      <c r="AJ3" s="106" t="str">
        <v>郭復成</v>
      </c>
      <c r="AK3" s="106" t="str">
        <v>齊勤</v>
      </c>
      <c r="AL3" s="106" t="str">
        <v>伍斯楷</v>
      </c>
      <c r="AM3" s="106" t="str">
        <v>張與</v>
      </c>
      <c r="AN3" s="106" t="str">
        <v>張蕙妹</v>
      </c>
      <c r="AO3" s="106" t="str">
        <v>莫文薉</v>
      </c>
      <c r="AP3" s="106" t="str">
        <v>許如勻</v>
      </c>
      <c r="AQ3" s="106" t="str">
        <v>王霏</v>
      </c>
      <c r="AR3" s="106" t="str">
        <v>蘇卉崙</v>
      </c>
      <c r="AS3" s="106" t="str">
        <v>劉箬瑛</v>
      </c>
      <c r="AT3" s="106" t="str">
        <v>徐淮育</v>
      </c>
      <c r="AU3" s="106" t="str">
        <v>梁永齊</v>
      </c>
      <c r="AV3" s="106" t="str">
        <v>辛曉奇</v>
      </c>
      <c r="AW3" s="106" t="str">
        <v>柯已敏</v>
      </c>
      <c r="AX3" s="106" t="str">
        <v>張青方</v>
      </c>
      <c r="AY3" s="106" t="str">
        <v>林小陪</v>
      </c>
      <c r="AZ3" s="106" t="str">
        <v>彭加惠</v>
      </c>
      <c r="BA3" s="106" t="str">
        <v>李文</v>
      </c>
      <c r="BB3" s="106" t="str">
        <v>吳娠君</v>
      </c>
      <c r="BC3" s="106" t="str">
        <v>林志影</v>
      </c>
      <c r="BD3" s="106" t="str">
        <v>舒琦</v>
      </c>
      <c r="BE3" s="106" t="str">
        <v>林新如</v>
      </c>
      <c r="BF3" s="106" t="str">
        <v>徐乃林</v>
      </c>
    </row>
    <row r="4" spans="1:59">
      <c r="A4" s="124"/>
      <c r="B4" s="124" t="s">
        <v>198</v>
      </c>
      <c r="C4" s="124">
        <v>65</v>
      </c>
      <c r="D4" s="124">
        <v>86</v>
      </c>
      <c r="E4" s="124">
        <v>85</v>
      </c>
      <c r="F4" s="125">
        <f t="shared" si="0"/>
        <v>236</v>
      </c>
      <c r="G4" s="126">
        <f t="shared" si="1"/>
        <v>78.666666666666671</v>
      </c>
      <c r="I4" s="128" t="str">
        <v>國語</v>
      </c>
      <c r="J4" s="106">
        <v>85</v>
      </c>
      <c r="K4" s="106">
        <v>90</v>
      </c>
      <c r="L4" s="106">
        <v>65</v>
      </c>
      <c r="M4" s="106">
        <v>90</v>
      </c>
      <c r="N4" s="106">
        <v>88</v>
      </c>
      <c r="O4" s="106">
        <v>78</v>
      </c>
      <c r="P4" s="106">
        <v>86</v>
      </c>
      <c r="Q4" s="106">
        <v>67</v>
      </c>
      <c r="R4" s="106">
        <v>96</v>
      </c>
      <c r="S4" s="106">
        <v>84</v>
      </c>
      <c r="T4" s="106">
        <v>75</v>
      </c>
      <c r="U4" s="106">
        <v>68</v>
      </c>
      <c r="V4" s="106">
        <v>95</v>
      </c>
      <c r="W4" s="106">
        <v>99</v>
      </c>
      <c r="X4" s="106">
        <v>85</v>
      </c>
      <c r="Y4" s="106">
        <v>68</v>
      </c>
      <c r="Z4" s="106">
        <v>87</v>
      </c>
      <c r="AA4" s="106">
        <v>84</v>
      </c>
      <c r="AB4" s="106">
        <v>76</v>
      </c>
      <c r="AC4" s="106">
        <v>66</v>
      </c>
      <c r="AD4" s="106">
        <v>59</v>
      </c>
      <c r="AE4" s="106">
        <v>99</v>
      </c>
      <c r="AF4" s="106">
        <v>86</v>
      </c>
      <c r="AG4" s="106">
        <v>85</v>
      </c>
      <c r="AH4" s="106">
        <v>87</v>
      </c>
      <c r="AI4" s="106">
        <v>96</v>
      </c>
      <c r="AJ4" s="106">
        <v>58</v>
      </c>
      <c r="AK4" s="106">
        <v>64</v>
      </c>
      <c r="AL4" s="106">
        <v>43</v>
      </c>
      <c r="AM4" s="106">
        <v>58</v>
      </c>
      <c r="AN4" s="106">
        <v>95</v>
      </c>
      <c r="AO4" s="106">
        <v>84</v>
      </c>
      <c r="AP4" s="106">
        <v>75</v>
      </c>
      <c r="AQ4" s="106">
        <v>77</v>
      </c>
      <c r="AR4" s="106">
        <v>69</v>
      </c>
      <c r="AS4" s="106">
        <v>58</v>
      </c>
      <c r="AT4" s="106">
        <v>86</v>
      </c>
      <c r="AU4" s="106">
        <v>95</v>
      </c>
      <c r="AV4" s="106">
        <v>92</v>
      </c>
      <c r="AW4" s="106">
        <v>91</v>
      </c>
      <c r="AX4" s="106">
        <v>58</v>
      </c>
      <c r="AY4" s="106">
        <v>68</v>
      </c>
      <c r="AZ4" s="106">
        <v>87</v>
      </c>
      <c r="BA4" s="106">
        <v>69</v>
      </c>
      <c r="BB4" s="106">
        <v>88</v>
      </c>
      <c r="BC4" s="106">
        <v>85</v>
      </c>
      <c r="BD4" s="106">
        <v>83</v>
      </c>
      <c r="BE4" s="106">
        <v>84</v>
      </c>
      <c r="BF4" s="106">
        <v>82</v>
      </c>
    </row>
    <row r="5" spans="1:59">
      <c r="A5" s="124"/>
      <c r="B5" s="124" t="s">
        <v>199</v>
      </c>
      <c r="C5" s="124">
        <v>90</v>
      </c>
      <c r="D5" s="124">
        <v>84</v>
      </c>
      <c r="E5" s="124">
        <v>83</v>
      </c>
      <c r="F5" s="125">
        <f t="shared" si="0"/>
        <v>257</v>
      </c>
      <c r="G5" s="126">
        <f t="shared" si="1"/>
        <v>85.666666666666671</v>
      </c>
      <c r="I5" s="128" t="str">
        <v>數學</v>
      </c>
      <c r="J5" s="106">
        <v>68</v>
      </c>
      <c r="K5" s="106">
        <v>96</v>
      </c>
      <c r="L5" s="106">
        <v>86</v>
      </c>
      <c r="M5" s="106">
        <v>84</v>
      </c>
      <c r="N5" s="106">
        <v>78</v>
      </c>
      <c r="O5" s="106">
        <v>65</v>
      </c>
      <c r="P5" s="106">
        <v>86</v>
      </c>
      <c r="Q5" s="106">
        <v>84</v>
      </c>
      <c r="R5" s="106">
        <v>59</v>
      </c>
      <c r="S5" s="106">
        <v>45</v>
      </c>
      <c r="T5" s="106">
        <v>68</v>
      </c>
      <c r="U5" s="106">
        <v>97</v>
      </c>
      <c r="V5" s="106">
        <v>84</v>
      </c>
      <c r="W5" s="106">
        <v>96</v>
      </c>
      <c r="X5" s="106">
        <v>85</v>
      </c>
      <c r="Y5" s="106">
        <v>46</v>
      </c>
      <c r="Z5" s="106">
        <v>76</v>
      </c>
      <c r="AA5" s="106">
        <v>68</v>
      </c>
      <c r="AB5" s="106">
        <v>95</v>
      </c>
      <c r="AC5" s="106">
        <v>90</v>
      </c>
      <c r="AD5" s="106">
        <v>85</v>
      </c>
      <c r="AE5" s="106">
        <v>80</v>
      </c>
      <c r="AF5" s="106">
        <v>76</v>
      </c>
      <c r="AG5" s="106">
        <v>60</v>
      </c>
      <c r="AH5" s="106">
        <v>54</v>
      </c>
      <c r="AI5" s="106">
        <v>85</v>
      </c>
      <c r="AJ5" s="106">
        <v>68</v>
      </c>
      <c r="AK5" s="106">
        <v>94</v>
      </c>
      <c r="AL5" s="106">
        <v>85</v>
      </c>
      <c r="AM5" s="106">
        <v>78</v>
      </c>
      <c r="AN5" s="106">
        <v>96</v>
      </c>
      <c r="AO5" s="106">
        <v>93</v>
      </c>
      <c r="AP5" s="106">
        <v>36</v>
      </c>
      <c r="AQ5" s="106">
        <v>78</v>
      </c>
      <c r="AR5" s="106">
        <v>95</v>
      </c>
      <c r="AS5" s="106">
        <v>48</v>
      </c>
      <c r="AT5" s="106">
        <v>87</v>
      </c>
      <c r="AU5" s="106">
        <v>84</v>
      </c>
      <c r="AV5" s="106">
        <v>82</v>
      </c>
      <c r="AW5" s="106">
        <v>63</v>
      </c>
      <c r="AX5" s="106">
        <v>65</v>
      </c>
      <c r="AY5" s="106">
        <v>98</v>
      </c>
      <c r="AZ5" s="106">
        <v>86</v>
      </c>
      <c r="BA5" s="106">
        <v>87</v>
      </c>
      <c r="BB5" s="106">
        <v>58</v>
      </c>
      <c r="BC5" s="106">
        <v>96</v>
      </c>
      <c r="BD5" s="106">
        <v>87</v>
      </c>
      <c r="BE5" s="106">
        <v>58</v>
      </c>
      <c r="BF5" s="106">
        <v>96</v>
      </c>
    </row>
    <row r="6" spans="1:59">
      <c r="A6" s="124"/>
      <c r="B6" s="124" t="s">
        <v>200</v>
      </c>
      <c r="C6" s="124">
        <v>88</v>
      </c>
      <c r="D6" s="124">
        <v>78</v>
      </c>
      <c r="E6" s="124">
        <v>84</v>
      </c>
      <c r="F6" s="125">
        <f t="shared" si="0"/>
        <v>250</v>
      </c>
      <c r="G6" s="126">
        <f t="shared" si="1"/>
        <v>83.333333333333329</v>
      </c>
      <c r="I6" s="128" t="str">
        <v>自然</v>
      </c>
      <c r="J6" s="106">
        <v>96</v>
      </c>
      <c r="K6" s="106">
        <v>93</v>
      </c>
      <c r="L6" s="106">
        <v>85</v>
      </c>
      <c r="M6" s="106">
        <v>83</v>
      </c>
      <c r="N6" s="106">
        <v>84</v>
      </c>
      <c r="O6" s="106">
        <v>78</v>
      </c>
      <c r="P6" s="106">
        <v>85</v>
      </c>
      <c r="Q6" s="106">
        <v>84</v>
      </c>
      <c r="R6" s="106">
        <v>85</v>
      </c>
      <c r="S6" s="106">
        <v>68</v>
      </c>
      <c r="T6" s="106">
        <v>95</v>
      </c>
      <c r="U6" s="106">
        <v>67</v>
      </c>
      <c r="V6" s="106">
        <v>86</v>
      </c>
      <c r="W6" s="106">
        <v>82</v>
      </c>
      <c r="X6" s="106">
        <v>76</v>
      </c>
      <c r="Y6" s="106">
        <v>70</v>
      </c>
      <c r="Z6" s="106">
        <v>71</v>
      </c>
      <c r="AA6" s="106">
        <v>76</v>
      </c>
      <c r="AB6" s="106">
        <v>95</v>
      </c>
      <c r="AC6" s="106">
        <v>86</v>
      </c>
      <c r="AD6" s="106">
        <v>94</v>
      </c>
      <c r="AE6" s="106">
        <v>90</v>
      </c>
      <c r="AF6" s="106">
        <v>80</v>
      </c>
      <c r="AG6" s="106">
        <v>76</v>
      </c>
      <c r="AH6" s="106">
        <v>60</v>
      </c>
      <c r="AI6" s="106">
        <v>56</v>
      </c>
      <c r="AJ6" s="106">
        <v>85</v>
      </c>
      <c r="AK6" s="106">
        <v>84</v>
      </c>
      <c r="AL6" s="106">
        <v>62</v>
      </c>
      <c r="AM6" s="106">
        <v>57</v>
      </c>
      <c r="AN6" s="106">
        <v>68</v>
      </c>
      <c r="AO6" s="106">
        <v>94</v>
      </c>
      <c r="AP6" s="106">
        <v>86</v>
      </c>
      <c r="AQ6" s="106">
        <v>82</v>
      </c>
      <c r="AR6" s="106">
        <v>84</v>
      </c>
      <c r="AS6" s="106">
        <v>96</v>
      </c>
      <c r="AT6" s="106">
        <v>85</v>
      </c>
      <c r="AU6" s="106">
        <v>48</v>
      </c>
      <c r="AV6" s="106">
        <v>96</v>
      </c>
      <c r="AW6" s="106">
        <v>84</v>
      </c>
      <c r="AX6" s="106">
        <v>82</v>
      </c>
      <c r="AY6" s="106">
        <v>78</v>
      </c>
      <c r="AZ6" s="106">
        <v>84</v>
      </c>
      <c r="BA6" s="106">
        <v>96</v>
      </c>
      <c r="BB6" s="106">
        <v>84</v>
      </c>
      <c r="BC6" s="106">
        <v>68</v>
      </c>
      <c r="BD6" s="106">
        <v>87</v>
      </c>
      <c r="BE6" s="106">
        <v>88</v>
      </c>
      <c r="BF6" s="106">
        <v>66</v>
      </c>
    </row>
    <row r="7" spans="1:59">
      <c r="A7" s="124"/>
      <c r="B7" s="124" t="s">
        <v>201</v>
      </c>
      <c r="C7" s="124">
        <v>78</v>
      </c>
      <c r="D7" s="124">
        <v>65</v>
      </c>
      <c r="E7" s="124">
        <v>78</v>
      </c>
      <c r="F7" s="125">
        <f t="shared" si="0"/>
        <v>221</v>
      </c>
      <c r="G7" s="126">
        <f t="shared" si="1"/>
        <v>73.666666666666671</v>
      </c>
      <c r="I7" s="128" t="str">
        <v>總分</v>
      </c>
      <c r="J7" s="106">
        <v>249</v>
      </c>
      <c r="K7" s="106">
        <v>279</v>
      </c>
      <c r="L7" s="106">
        <v>236</v>
      </c>
      <c r="M7" s="106">
        <v>257</v>
      </c>
      <c r="N7" s="106">
        <v>250</v>
      </c>
      <c r="O7" s="106">
        <v>221</v>
      </c>
      <c r="P7" s="106">
        <v>257</v>
      </c>
      <c r="Q7" s="106">
        <v>235</v>
      </c>
      <c r="R7" s="106">
        <v>240</v>
      </c>
      <c r="S7" s="106">
        <v>197</v>
      </c>
      <c r="T7" s="106">
        <v>238</v>
      </c>
      <c r="U7" s="106">
        <v>232</v>
      </c>
      <c r="V7" s="106">
        <v>265</v>
      </c>
      <c r="W7" s="106">
        <v>277</v>
      </c>
      <c r="X7" s="106">
        <v>246</v>
      </c>
      <c r="Y7" s="106">
        <v>184</v>
      </c>
      <c r="Z7" s="106">
        <v>234</v>
      </c>
      <c r="AA7" s="106">
        <v>228</v>
      </c>
      <c r="AB7" s="106">
        <v>266</v>
      </c>
      <c r="AC7" s="106">
        <v>242</v>
      </c>
      <c r="AD7" s="106">
        <v>238</v>
      </c>
      <c r="AE7" s="106">
        <v>269</v>
      </c>
      <c r="AF7" s="106">
        <v>242</v>
      </c>
      <c r="AG7" s="106">
        <v>221</v>
      </c>
      <c r="AH7" s="106">
        <v>201</v>
      </c>
      <c r="AI7" s="106">
        <v>237</v>
      </c>
      <c r="AJ7" s="106">
        <v>211</v>
      </c>
      <c r="AK7" s="106">
        <v>242</v>
      </c>
      <c r="AL7" s="106">
        <v>190</v>
      </c>
      <c r="AM7" s="106">
        <v>193</v>
      </c>
      <c r="AN7" s="106">
        <v>259</v>
      </c>
      <c r="AO7" s="106">
        <v>271</v>
      </c>
      <c r="AP7" s="106">
        <v>197</v>
      </c>
      <c r="AQ7" s="106">
        <v>237</v>
      </c>
      <c r="AR7" s="106">
        <v>248</v>
      </c>
      <c r="AS7" s="106">
        <v>202</v>
      </c>
      <c r="AT7" s="106">
        <v>258</v>
      </c>
      <c r="AU7" s="106">
        <v>227</v>
      </c>
      <c r="AV7" s="106">
        <v>270</v>
      </c>
      <c r="AW7" s="106">
        <v>238</v>
      </c>
      <c r="AX7" s="106">
        <v>205</v>
      </c>
      <c r="AY7" s="106">
        <v>244</v>
      </c>
      <c r="AZ7" s="106">
        <v>257</v>
      </c>
      <c r="BA7" s="106">
        <v>252</v>
      </c>
      <c r="BB7" s="106">
        <v>230</v>
      </c>
      <c r="BC7" s="106">
        <v>249</v>
      </c>
      <c r="BD7" s="106">
        <v>257</v>
      </c>
      <c r="BE7" s="106">
        <v>230</v>
      </c>
      <c r="BF7" s="106">
        <v>244</v>
      </c>
    </row>
    <row r="8" spans="1:59">
      <c r="A8" s="124"/>
      <c r="B8" s="124" t="s">
        <v>202</v>
      </c>
      <c r="C8" s="124">
        <v>86</v>
      </c>
      <c r="D8" s="124">
        <v>86</v>
      </c>
      <c r="E8" s="124">
        <v>85</v>
      </c>
      <c r="F8" s="125">
        <f t="shared" si="0"/>
        <v>257</v>
      </c>
      <c r="G8" s="126">
        <f t="shared" si="1"/>
        <v>85.666666666666671</v>
      </c>
      <c r="H8" s="129"/>
      <c r="I8" s="128" t="str">
        <v>平均</v>
      </c>
      <c r="J8" s="106">
        <v>83</v>
      </c>
      <c r="K8" s="106">
        <v>93</v>
      </c>
      <c r="L8" s="106">
        <v>78.666666666666671</v>
      </c>
      <c r="M8" s="106">
        <v>85.666666666666671</v>
      </c>
      <c r="N8" s="106">
        <v>83.333333333333329</v>
      </c>
      <c r="O8" s="106">
        <v>73.666666666666671</v>
      </c>
      <c r="P8" s="106">
        <v>85.666666666666671</v>
      </c>
      <c r="Q8" s="106">
        <v>78.333333333333329</v>
      </c>
      <c r="R8" s="106">
        <v>80</v>
      </c>
      <c r="S8" s="106">
        <v>65.666666666666671</v>
      </c>
      <c r="T8" s="106">
        <v>79.333333333333329</v>
      </c>
      <c r="U8" s="106">
        <v>77.333333333333329</v>
      </c>
      <c r="V8" s="106">
        <v>88.333333333333329</v>
      </c>
      <c r="W8" s="106">
        <v>92.333333333333329</v>
      </c>
      <c r="X8" s="106">
        <v>82</v>
      </c>
      <c r="Y8" s="106">
        <v>61.333333333333336</v>
      </c>
      <c r="Z8" s="106">
        <v>78</v>
      </c>
      <c r="AA8" s="106">
        <v>76</v>
      </c>
      <c r="AB8" s="106">
        <v>88.666666666666671</v>
      </c>
      <c r="AC8" s="106">
        <v>80.666666666666671</v>
      </c>
      <c r="AD8" s="106">
        <v>79.333333333333329</v>
      </c>
      <c r="AE8" s="106">
        <v>89.666666666666671</v>
      </c>
      <c r="AF8" s="106">
        <v>80.666666666666671</v>
      </c>
      <c r="AG8" s="106">
        <v>73.666666666666671</v>
      </c>
      <c r="AH8" s="106">
        <v>67</v>
      </c>
      <c r="AI8" s="106">
        <v>79</v>
      </c>
      <c r="AJ8" s="106">
        <v>70.333333333333329</v>
      </c>
      <c r="AK8" s="106">
        <v>80.666666666666671</v>
      </c>
      <c r="AL8" s="106">
        <v>63.333333333333336</v>
      </c>
      <c r="AM8" s="106">
        <v>64.333333333333329</v>
      </c>
      <c r="AN8" s="106">
        <v>86.333333333333329</v>
      </c>
      <c r="AO8" s="106">
        <v>90.333333333333329</v>
      </c>
      <c r="AP8" s="106">
        <v>65.666666666666671</v>
      </c>
      <c r="AQ8" s="106">
        <v>79</v>
      </c>
      <c r="AR8" s="106">
        <v>82.666666666666671</v>
      </c>
      <c r="AS8" s="106">
        <v>67.333333333333329</v>
      </c>
      <c r="AT8" s="106">
        <v>86</v>
      </c>
      <c r="AU8" s="106">
        <v>75.666666666666671</v>
      </c>
      <c r="AV8" s="106">
        <v>90</v>
      </c>
      <c r="AW8" s="106">
        <v>79.333333333333329</v>
      </c>
      <c r="AX8" s="106">
        <v>68.333333333333329</v>
      </c>
      <c r="AY8" s="106">
        <v>81.333333333333329</v>
      </c>
      <c r="AZ8" s="106">
        <v>85.666666666666671</v>
      </c>
      <c r="BA8" s="106">
        <v>84</v>
      </c>
      <c r="BB8" s="106">
        <v>76.666666666666671</v>
      </c>
      <c r="BC8" s="106">
        <v>83</v>
      </c>
      <c r="BD8" s="106">
        <v>85.666666666666671</v>
      </c>
      <c r="BE8" s="106">
        <v>76.666666666666671</v>
      </c>
      <c r="BF8" s="106">
        <v>81.333333333333329</v>
      </c>
    </row>
    <row r="9" spans="1:59">
      <c r="A9" s="124"/>
      <c r="B9" s="124" t="s">
        <v>203</v>
      </c>
      <c r="C9" s="124">
        <v>67</v>
      </c>
      <c r="D9" s="124">
        <v>84</v>
      </c>
      <c r="E9" s="124">
        <v>84</v>
      </c>
      <c r="F9" s="125">
        <f t="shared" si="0"/>
        <v>235</v>
      </c>
      <c r="G9" s="126">
        <f t="shared" si="1"/>
        <v>78.333333333333329</v>
      </c>
      <c r="H9" s="130"/>
      <c r="I9" s="130"/>
      <c r="K9" s="106"/>
    </row>
    <row r="10" spans="1:59">
      <c r="A10" s="124"/>
      <c r="B10" s="124" t="s">
        <v>204</v>
      </c>
      <c r="C10" s="124">
        <v>96</v>
      </c>
      <c r="D10" s="124">
        <v>59</v>
      </c>
      <c r="E10" s="124">
        <v>85</v>
      </c>
      <c r="F10" s="125">
        <f t="shared" si="0"/>
        <v>240</v>
      </c>
      <c r="G10" s="126">
        <f t="shared" si="1"/>
        <v>80</v>
      </c>
      <c r="H10" s="130"/>
      <c r="I10" s="131" t="s">
        <v>246</v>
      </c>
      <c r="K10" s="106"/>
    </row>
    <row r="11" spans="1:59">
      <c r="B11" s="124" t="s">
        <v>205</v>
      </c>
      <c r="C11" s="124">
        <v>84</v>
      </c>
      <c r="D11" s="124">
        <v>45</v>
      </c>
      <c r="E11" s="124">
        <v>68</v>
      </c>
      <c r="F11" s="125">
        <f t="shared" si="0"/>
        <v>197</v>
      </c>
      <c r="G11" s="126">
        <f t="shared" si="1"/>
        <v>65.666666666666671</v>
      </c>
      <c r="H11" s="130"/>
      <c r="K11" s="106"/>
    </row>
    <row r="12" spans="1:59">
      <c r="B12" s="124" t="s">
        <v>206</v>
      </c>
      <c r="C12" s="124">
        <v>75</v>
      </c>
      <c r="D12" s="124">
        <v>68</v>
      </c>
      <c r="E12" s="124">
        <v>95</v>
      </c>
      <c r="F12" s="125">
        <f t="shared" si="0"/>
        <v>238</v>
      </c>
      <c r="G12" s="126">
        <f t="shared" si="1"/>
        <v>79.333333333333329</v>
      </c>
      <c r="H12" s="130"/>
      <c r="K12" s="106"/>
    </row>
    <row r="13" spans="1:59">
      <c r="B13" s="124" t="s">
        <v>207</v>
      </c>
      <c r="C13" s="124">
        <v>68</v>
      </c>
      <c r="D13" s="124">
        <v>97</v>
      </c>
      <c r="E13" s="124">
        <v>67</v>
      </c>
      <c r="F13" s="125">
        <f t="shared" si="0"/>
        <v>232</v>
      </c>
      <c r="G13" s="126">
        <f t="shared" si="1"/>
        <v>77.333333333333329</v>
      </c>
      <c r="H13" s="130"/>
      <c r="K13" s="106"/>
    </row>
    <row r="14" spans="1:59">
      <c r="B14" s="124" t="s">
        <v>208</v>
      </c>
      <c r="C14" s="124">
        <v>95</v>
      </c>
      <c r="D14" s="124">
        <v>84</v>
      </c>
      <c r="E14" s="124">
        <v>86</v>
      </c>
      <c r="F14" s="125">
        <f t="shared" si="0"/>
        <v>265</v>
      </c>
      <c r="G14" s="126">
        <f t="shared" si="1"/>
        <v>88.333333333333329</v>
      </c>
      <c r="H14" s="130"/>
      <c r="K14" s="106"/>
    </row>
    <row r="15" spans="1:59">
      <c r="B15" s="124" t="s">
        <v>209</v>
      </c>
      <c r="C15" s="124">
        <v>99</v>
      </c>
      <c r="D15" s="124">
        <v>96</v>
      </c>
      <c r="E15" s="124">
        <v>82</v>
      </c>
      <c r="F15" s="125">
        <f t="shared" si="0"/>
        <v>277</v>
      </c>
      <c r="G15" s="126">
        <f t="shared" si="1"/>
        <v>92.333333333333329</v>
      </c>
      <c r="K15" s="106"/>
    </row>
    <row r="16" spans="1:59">
      <c r="B16" s="124" t="s">
        <v>210</v>
      </c>
      <c r="C16" s="124">
        <v>85</v>
      </c>
      <c r="D16" s="124">
        <v>85</v>
      </c>
      <c r="E16" s="124">
        <v>76</v>
      </c>
      <c r="F16" s="125">
        <f t="shared" si="0"/>
        <v>246</v>
      </c>
      <c r="G16" s="126">
        <f t="shared" si="1"/>
        <v>82</v>
      </c>
      <c r="K16" s="106"/>
    </row>
    <row r="17" spans="2:11">
      <c r="B17" s="124" t="s">
        <v>211</v>
      </c>
      <c r="C17" s="124">
        <v>68</v>
      </c>
      <c r="D17" s="124">
        <v>46</v>
      </c>
      <c r="E17" s="124">
        <v>70</v>
      </c>
      <c r="F17" s="125">
        <f t="shared" si="0"/>
        <v>184</v>
      </c>
      <c r="G17" s="126">
        <f t="shared" si="1"/>
        <v>61.333333333333336</v>
      </c>
      <c r="K17" s="106"/>
    </row>
    <row r="18" spans="2:11">
      <c r="B18" s="124" t="s">
        <v>212</v>
      </c>
      <c r="C18" s="124">
        <v>87</v>
      </c>
      <c r="D18" s="124">
        <v>76</v>
      </c>
      <c r="E18" s="124">
        <v>71</v>
      </c>
      <c r="F18" s="125">
        <f t="shared" si="0"/>
        <v>234</v>
      </c>
      <c r="G18" s="126">
        <f t="shared" si="1"/>
        <v>78</v>
      </c>
      <c r="K18" s="106"/>
    </row>
    <row r="19" spans="2:11">
      <c r="B19" s="124" t="s">
        <v>213</v>
      </c>
      <c r="C19" s="124">
        <v>84</v>
      </c>
      <c r="D19" s="124">
        <v>68</v>
      </c>
      <c r="E19" s="124">
        <v>76</v>
      </c>
      <c r="F19" s="125">
        <f t="shared" si="0"/>
        <v>228</v>
      </c>
      <c r="G19" s="126">
        <f t="shared" si="1"/>
        <v>76</v>
      </c>
      <c r="K19" s="106"/>
    </row>
    <row r="20" spans="2:11">
      <c r="B20" s="124" t="s">
        <v>214</v>
      </c>
      <c r="C20" s="124">
        <v>76</v>
      </c>
      <c r="D20" s="124">
        <v>95</v>
      </c>
      <c r="E20" s="124">
        <v>95</v>
      </c>
      <c r="F20" s="125">
        <f t="shared" si="0"/>
        <v>266</v>
      </c>
      <c r="G20" s="126">
        <f t="shared" si="1"/>
        <v>88.666666666666671</v>
      </c>
      <c r="I20" s="130"/>
      <c r="K20" s="106"/>
    </row>
    <row r="21" spans="2:11">
      <c r="B21" s="124" t="s">
        <v>215</v>
      </c>
      <c r="C21" s="124">
        <v>66</v>
      </c>
      <c r="D21" s="124">
        <v>90</v>
      </c>
      <c r="E21" s="124">
        <v>86</v>
      </c>
      <c r="F21" s="125">
        <f t="shared" si="0"/>
        <v>242</v>
      </c>
      <c r="G21" s="126">
        <f t="shared" si="1"/>
        <v>80.666666666666671</v>
      </c>
      <c r="I21" s="130"/>
      <c r="K21" s="106"/>
    </row>
    <row r="22" spans="2:11">
      <c r="B22" s="124" t="s">
        <v>216</v>
      </c>
      <c r="C22" s="124">
        <v>59</v>
      </c>
      <c r="D22" s="124">
        <v>85</v>
      </c>
      <c r="E22" s="124">
        <v>94</v>
      </c>
      <c r="F22" s="125">
        <f t="shared" si="0"/>
        <v>238</v>
      </c>
      <c r="G22" s="126">
        <f t="shared" si="1"/>
        <v>79.333333333333329</v>
      </c>
      <c r="I22" s="130"/>
      <c r="K22" s="106"/>
    </row>
    <row r="23" spans="2:11">
      <c r="B23" s="124" t="s">
        <v>217</v>
      </c>
      <c r="C23" s="124">
        <v>99</v>
      </c>
      <c r="D23" s="124">
        <v>80</v>
      </c>
      <c r="E23" s="124">
        <v>90</v>
      </c>
      <c r="F23" s="125">
        <f t="shared" si="0"/>
        <v>269</v>
      </c>
      <c r="G23" s="126">
        <f t="shared" si="1"/>
        <v>89.666666666666671</v>
      </c>
      <c r="I23" s="130"/>
      <c r="K23" s="106"/>
    </row>
    <row r="24" spans="2:11">
      <c r="B24" s="124" t="s">
        <v>218</v>
      </c>
      <c r="C24" s="124">
        <v>86</v>
      </c>
      <c r="D24" s="124">
        <v>76</v>
      </c>
      <c r="E24" s="124">
        <v>80</v>
      </c>
      <c r="F24" s="125">
        <f t="shared" si="0"/>
        <v>242</v>
      </c>
      <c r="G24" s="126">
        <f t="shared" si="1"/>
        <v>80.666666666666671</v>
      </c>
      <c r="I24" s="130"/>
      <c r="K24" s="106"/>
    </row>
    <row r="25" spans="2:11">
      <c r="B25" s="124" t="s">
        <v>219</v>
      </c>
      <c r="C25" s="124">
        <v>85</v>
      </c>
      <c r="D25" s="124">
        <v>60</v>
      </c>
      <c r="E25" s="124">
        <v>76</v>
      </c>
      <c r="F25" s="125">
        <f t="shared" si="0"/>
        <v>221</v>
      </c>
      <c r="G25" s="126">
        <f t="shared" si="1"/>
        <v>73.666666666666671</v>
      </c>
      <c r="I25" s="130"/>
      <c r="K25" s="106"/>
    </row>
    <row r="26" spans="2:11">
      <c r="B26" s="124" t="s">
        <v>220</v>
      </c>
      <c r="C26" s="124">
        <v>87</v>
      </c>
      <c r="D26" s="124">
        <v>54</v>
      </c>
      <c r="E26" s="124">
        <v>60</v>
      </c>
      <c r="F26" s="125">
        <f t="shared" si="0"/>
        <v>201</v>
      </c>
      <c r="G26" s="126">
        <f t="shared" si="1"/>
        <v>67</v>
      </c>
      <c r="I26" s="130"/>
      <c r="K26" s="106"/>
    </row>
    <row r="27" spans="2:11">
      <c r="B27" s="124" t="s">
        <v>221</v>
      </c>
      <c r="C27" s="124">
        <v>96</v>
      </c>
      <c r="D27" s="124">
        <v>85</v>
      </c>
      <c r="E27" s="124">
        <v>56</v>
      </c>
      <c r="F27" s="125">
        <f t="shared" si="0"/>
        <v>237</v>
      </c>
      <c r="G27" s="126">
        <f t="shared" si="1"/>
        <v>79</v>
      </c>
      <c r="I27" s="130"/>
      <c r="K27" s="106"/>
    </row>
    <row r="28" spans="2:11">
      <c r="B28" s="124" t="s">
        <v>222</v>
      </c>
      <c r="C28" s="124">
        <v>58</v>
      </c>
      <c r="D28" s="124">
        <v>68</v>
      </c>
      <c r="E28" s="124">
        <v>85</v>
      </c>
      <c r="F28" s="125">
        <f t="shared" si="0"/>
        <v>211</v>
      </c>
      <c r="G28" s="126">
        <f t="shared" si="1"/>
        <v>70.333333333333329</v>
      </c>
      <c r="I28" s="130"/>
      <c r="K28" s="106"/>
    </row>
    <row r="29" spans="2:11">
      <c r="B29" s="124" t="s">
        <v>223</v>
      </c>
      <c r="C29" s="124">
        <v>64</v>
      </c>
      <c r="D29" s="124">
        <v>94</v>
      </c>
      <c r="E29" s="124">
        <v>84</v>
      </c>
      <c r="F29" s="125">
        <f t="shared" si="0"/>
        <v>242</v>
      </c>
      <c r="G29" s="126">
        <f t="shared" si="1"/>
        <v>80.666666666666671</v>
      </c>
      <c r="I29" s="130"/>
      <c r="K29" s="106"/>
    </row>
    <row r="30" spans="2:11">
      <c r="B30" s="124" t="s">
        <v>224</v>
      </c>
      <c r="C30" s="124">
        <v>43</v>
      </c>
      <c r="D30" s="124">
        <v>85</v>
      </c>
      <c r="E30" s="124">
        <v>62</v>
      </c>
      <c r="F30" s="125">
        <f t="shared" si="0"/>
        <v>190</v>
      </c>
      <c r="G30" s="126">
        <f t="shared" si="1"/>
        <v>63.333333333333336</v>
      </c>
      <c r="I30" s="130"/>
      <c r="K30" s="106"/>
    </row>
    <row r="31" spans="2:11">
      <c r="B31" s="124" t="s">
        <v>225</v>
      </c>
      <c r="C31" s="124">
        <v>58</v>
      </c>
      <c r="D31" s="124">
        <v>78</v>
      </c>
      <c r="E31" s="124">
        <v>57</v>
      </c>
      <c r="F31" s="125">
        <f t="shared" si="0"/>
        <v>193</v>
      </c>
      <c r="G31" s="126">
        <f t="shared" si="1"/>
        <v>64.333333333333329</v>
      </c>
      <c r="I31" s="130"/>
      <c r="K31" s="106"/>
    </row>
    <row r="32" spans="2:11">
      <c r="B32" s="124" t="s">
        <v>226</v>
      </c>
      <c r="C32" s="124">
        <v>95</v>
      </c>
      <c r="D32" s="124">
        <v>96</v>
      </c>
      <c r="E32" s="124">
        <v>68</v>
      </c>
      <c r="F32" s="125">
        <f t="shared" si="0"/>
        <v>259</v>
      </c>
      <c r="G32" s="126">
        <f t="shared" si="1"/>
        <v>86.333333333333329</v>
      </c>
      <c r="I32" s="130"/>
      <c r="K32" s="106"/>
    </row>
    <row r="33" spans="2:60">
      <c r="B33" s="124" t="s">
        <v>227</v>
      </c>
      <c r="C33" s="124">
        <v>84</v>
      </c>
      <c r="D33" s="124">
        <v>93</v>
      </c>
      <c r="E33" s="124">
        <v>94</v>
      </c>
      <c r="F33" s="125">
        <f t="shared" si="0"/>
        <v>271</v>
      </c>
      <c r="G33" s="126">
        <f t="shared" si="1"/>
        <v>90.333333333333329</v>
      </c>
      <c r="I33" s="130"/>
      <c r="K33" s="106"/>
    </row>
    <row r="34" spans="2:60">
      <c r="B34" s="124" t="s">
        <v>228</v>
      </c>
      <c r="C34" s="124">
        <v>75</v>
      </c>
      <c r="D34" s="124">
        <v>36</v>
      </c>
      <c r="E34" s="124">
        <v>86</v>
      </c>
      <c r="F34" s="125">
        <f t="shared" si="0"/>
        <v>197</v>
      </c>
      <c r="G34" s="126">
        <f t="shared" si="1"/>
        <v>65.666666666666671</v>
      </c>
      <c r="I34" s="130"/>
      <c r="K34" s="106"/>
    </row>
    <row r="35" spans="2:60">
      <c r="B35" s="124" t="s">
        <v>229</v>
      </c>
      <c r="C35" s="124">
        <v>77</v>
      </c>
      <c r="D35" s="124">
        <v>78</v>
      </c>
      <c r="E35" s="124">
        <v>82</v>
      </c>
      <c r="F35" s="125">
        <f t="shared" si="0"/>
        <v>237</v>
      </c>
      <c r="G35" s="126">
        <f t="shared" si="1"/>
        <v>79</v>
      </c>
      <c r="I35" s="130"/>
      <c r="K35" s="106"/>
    </row>
    <row r="36" spans="2:60">
      <c r="B36" s="124" t="s">
        <v>230</v>
      </c>
      <c r="C36" s="124">
        <v>69</v>
      </c>
      <c r="D36" s="124">
        <v>95</v>
      </c>
      <c r="E36" s="124">
        <v>84</v>
      </c>
      <c r="F36" s="125">
        <f t="shared" si="0"/>
        <v>248</v>
      </c>
      <c r="G36" s="126">
        <f t="shared" si="1"/>
        <v>82.666666666666671</v>
      </c>
      <c r="I36" s="130"/>
      <c r="K36" s="106"/>
    </row>
    <row r="37" spans="2:60">
      <c r="B37" s="124" t="s">
        <v>231</v>
      </c>
      <c r="C37" s="124">
        <v>58</v>
      </c>
      <c r="D37" s="124">
        <v>48</v>
      </c>
      <c r="E37" s="124">
        <v>96</v>
      </c>
      <c r="F37" s="125">
        <f t="shared" si="0"/>
        <v>202</v>
      </c>
      <c r="G37" s="126">
        <f t="shared" si="1"/>
        <v>67.333333333333329</v>
      </c>
      <c r="I37" s="130"/>
      <c r="K37" s="106"/>
    </row>
    <row r="38" spans="2:60">
      <c r="B38" s="124" t="s">
        <v>232</v>
      </c>
      <c r="C38" s="124">
        <v>86</v>
      </c>
      <c r="D38" s="124">
        <v>87</v>
      </c>
      <c r="E38" s="124">
        <v>85</v>
      </c>
      <c r="F38" s="125">
        <f t="shared" si="0"/>
        <v>258</v>
      </c>
      <c r="G38" s="126">
        <f t="shared" si="1"/>
        <v>86</v>
      </c>
      <c r="I38" s="130"/>
      <c r="K38" s="106"/>
    </row>
    <row r="39" spans="2:60">
      <c r="B39" s="124" t="s">
        <v>233</v>
      </c>
      <c r="C39" s="124">
        <v>95</v>
      </c>
      <c r="D39" s="124">
        <v>84</v>
      </c>
      <c r="E39" s="124">
        <v>48</v>
      </c>
      <c r="F39" s="125">
        <f t="shared" si="0"/>
        <v>227</v>
      </c>
      <c r="G39" s="126">
        <f t="shared" si="1"/>
        <v>75.666666666666671</v>
      </c>
      <c r="I39" s="130"/>
      <c r="K39" s="106"/>
    </row>
    <row r="40" spans="2:60">
      <c r="B40" s="124" t="s">
        <v>234</v>
      </c>
      <c r="C40" s="124">
        <v>92</v>
      </c>
      <c r="D40" s="124">
        <v>82</v>
      </c>
      <c r="E40" s="124">
        <v>96</v>
      </c>
      <c r="F40" s="125">
        <f t="shared" si="0"/>
        <v>270</v>
      </c>
      <c r="G40" s="126">
        <f t="shared" si="1"/>
        <v>90</v>
      </c>
      <c r="I40" s="130"/>
      <c r="K40" s="106"/>
    </row>
    <row r="41" spans="2:60">
      <c r="B41" s="124" t="s">
        <v>235</v>
      </c>
      <c r="C41" s="124">
        <v>91</v>
      </c>
      <c r="D41" s="124">
        <v>63</v>
      </c>
      <c r="E41" s="124">
        <v>84</v>
      </c>
      <c r="F41" s="125">
        <f t="shared" si="0"/>
        <v>238</v>
      </c>
      <c r="G41" s="126">
        <f t="shared" si="1"/>
        <v>79.333333333333329</v>
      </c>
      <c r="I41" s="130"/>
      <c r="K41" s="106"/>
    </row>
    <row r="42" spans="2:60">
      <c r="B42" s="124" t="s">
        <v>236</v>
      </c>
      <c r="C42" s="124">
        <v>58</v>
      </c>
      <c r="D42" s="124">
        <v>65</v>
      </c>
      <c r="E42" s="124">
        <v>82</v>
      </c>
      <c r="F42" s="125">
        <f t="shared" si="0"/>
        <v>205</v>
      </c>
      <c r="G42" s="126">
        <f t="shared" si="1"/>
        <v>68.333333333333329</v>
      </c>
      <c r="I42" s="130"/>
      <c r="K42" s="106"/>
    </row>
    <row r="43" spans="2:60">
      <c r="B43" s="124" t="s">
        <v>237</v>
      </c>
      <c r="C43" s="124">
        <v>68</v>
      </c>
      <c r="D43" s="124">
        <v>98</v>
      </c>
      <c r="E43" s="124">
        <v>78</v>
      </c>
      <c r="F43" s="125">
        <f t="shared" si="0"/>
        <v>244</v>
      </c>
      <c r="G43" s="126">
        <f t="shared" si="1"/>
        <v>81.333333333333329</v>
      </c>
      <c r="I43" s="130"/>
      <c r="K43" s="106"/>
    </row>
    <row r="44" spans="2:60">
      <c r="B44" s="124" t="s">
        <v>238</v>
      </c>
      <c r="C44" s="124">
        <v>87</v>
      </c>
      <c r="D44" s="124">
        <v>86</v>
      </c>
      <c r="E44" s="124">
        <v>84</v>
      </c>
      <c r="F44" s="125">
        <f t="shared" si="0"/>
        <v>257</v>
      </c>
      <c r="G44" s="126">
        <f t="shared" si="1"/>
        <v>85.666666666666671</v>
      </c>
      <c r="I44" s="130"/>
      <c r="K44" s="106"/>
    </row>
    <row r="45" spans="2:60">
      <c r="B45" s="124" t="s">
        <v>239</v>
      </c>
      <c r="C45" s="124">
        <v>69</v>
      </c>
      <c r="D45" s="124">
        <v>87</v>
      </c>
      <c r="E45" s="124">
        <v>96</v>
      </c>
      <c r="F45" s="125">
        <f t="shared" si="0"/>
        <v>252</v>
      </c>
      <c r="G45" s="126">
        <f t="shared" si="1"/>
        <v>84</v>
      </c>
    </row>
    <row r="46" spans="2:60" ht="24.6">
      <c r="B46" s="124" t="s">
        <v>240</v>
      </c>
      <c r="C46" s="124">
        <v>88</v>
      </c>
      <c r="D46" s="124">
        <v>58</v>
      </c>
      <c r="E46" s="124">
        <v>84</v>
      </c>
      <c r="F46" s="125">
        <f t="shared" si="0"/>
        <v>230</v>
      </c>
      <c r="G46" s="126">
        <f t="shared" si="1"/>
        <v>76.666666666666671</v>
      </c>
      <c r="I46" s="132"/>
      <c r="J46" s="133"/>
      <c r="K46" s="134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</row>
    <row r="47" spans="2:60" ht="24.6">
      <c r="B47" s="124" t="s">
        <v>241</v>
      </c>
      <c r="C47" s="124">
        <v>85</v>
      </c>
      <c r="D47" s="124">
        <v>96</v>
      </c>
      <c r="E47" s="124">
        <v>68</v>
      </c>
      <c r="F47" s="125">
        <f t="shared" si="0"/>
        <v>249</v>
      </c>
      <c r="G47" s="126">
        <f t="shared" si="1"/>
        <v>83</v>
      </c>
      <c r="I47" s="135"/>
      <c r="J47" s="133"/>
      <c r="K47" s="134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</row>
    <row r="48" spans="2:60" ht="24.6">
      <c r="B48" s="124" t="s">
        <v>242</v>
      </c>
      <c r="C48" s="124">
        <v>83</v>
      </c>
      <c r="D48" s="124">
        <v>87</v>
      </c>
      <c r="E48" s="124">
        <v>87</v>
      </c>
      <c r="F48" s="125">
        <f t="shared" si="0"/>
        <v>257</v>
      </c>
      <c r="G48" s="126">
        <f t="shared" si="1"/>
        <v>85.666666666666671</v>
      </c>
      <c r="I48" s="135"/>
      <c r="J48" s="133"/>
      <c r="K48" s="134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</row>
    <row r="49" spans="1:60" ht="24.6">
      <c r="B49" s="124" t="s">
        <v>243</v>
      </c>
      <c r="C49" s="124">
        <v>84</v>
      </c>
      <c r="D49" s="124">
        <v>58</v>
      </c>
      <c r="E49" s="124">
        <v>88</v>
      </c>
      <c r="F49" s="125">
        <f t="shared" si="0"/>
        <v>230</v>
      </c>
      <c r="G49" s="126">
        <f t="shared" si="1"/>
        <v>76.666666666666671</v>
      </c>
      <c r="I49" s="135"/>
      <c r="J49" s="133"/>
      <c r="K49" s="134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</row>
    <row r="50" spans="1:60" ht="24.6">
      <c r="B50" s="124" t="s">
        <v>244</v>
      </c>
      <c r="C50" s="124">
        <v>82</v>
      </c>
      <c r="D50" s="124">
        <v>96</v>
      </c>
      <c r="E50" s="124">
        <v>66</v>
      </c>
      <c r="F50" s="125">
        <f t="shared" si="0"/>
        <v>244</v>
      </c>
      <c r="G50" s="126">
        <f t="shared" si="1"/>
        <v>81.333333333333329</v>
      </c>
      <c r="I50" s="135"/>
      <c r="J50" s="133"/>
      <c r="K50" s="134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</row>
    <row r="51" spans="1:60" ht="24.6">
      <c r="B51" s="124" t="s">
        <v>245</v>
      </c>
      <c r="C51" s="124">
        <v>77</v>
      </c>
      <c r="D51" s="124">
        <v>83</v>
      </c>
      <c r="E51" s="124">
        <v>77</v>
      </c>
      <c r="F51" s="125">
        <f t="shared" si="0"/>
        <v>237</v>
      </c>
      <c r="G51" s="126">
        <f t="shared" si="1"/>
        <v>79</v>
      </c>
      <c r="I51" s="135"/>
      <c r="J51" s="133"/>
      <c r="K51" s="134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</row>
    <row r="52" spans="1:60" s="133" customFormat="1" ht="17.25" customHeight="1">
      <c r="A52" s="106"/>
      <c r="B52" s="106"/>
      <c r="C52" s="106"/>
      <c r="D52" s="106"/>
      <c r="E52" s="106"/>
      <c r="F52" s="106"/>
      <c r="G52" s="106"/>
      <c r="H52" s="132"/>
      <c r="I52" s="135"/>
      <c r="K52" s="134"/>
    </row>
    <row r="53" spans="1:60" s="133" customFormat="1" ht="17.25" customHeight="1">
      <c r="B53" s="135"/>
      <c r="C53" s="135"/>
      <c r="D53" s="132"/>
      <c r="E53" s="132"/>
      <c r="F53" s="132"/>
      <c r="G53" s="132"/>
      <c r="H53" s="135"/>
      <c r="I53" s="135"/>
      <c r="K53" s="134"/>
    </row>
    <row r="54" spans="1:60" s="133" customFormat="1" ht="17.25" customHeight="1">
      <c r="A54" s="136" t="s">
        <v>70</v>
      </c>
      <c r="B54" s="135"/>
      <c r="C54" s="135"/>
      <c r="D54" s="135"/>
      <c r="E54" s="135"/>
      <c r="F54" s="135"/>
      <c r="G54" s="135"/>
      <c r="H54" s="135"/>
      <c r="K54" s="134"/>
    </row>
    <row r="55" spans="1:60" s="133" customFormat="1" ht="17.25" customHeight="1">
      <c r="A55" s="137" t="s">
        <v>247</v>
      </c>
      <c r="B55" s="135"/>
      <c r="C55" s="135"/>
      <c r="D55" s="135"/>
      <c r="E55" s="135"/>
      <c r="F55" s="135"/>
      <c r="G55" s="135"/>
      <c r="H55" s="135"/>
      <c r="I55" s="135"/>
      <c r="K55" s="134"/>
    </row>
    <row r="56" spans="1:60" s="133" customFormat="1" ht="17.25" customHeight="1">
      <c r="A56" s="129" t="s">
        <v>72</v>
      </c>
      <c r="B56" s="135"/>
      <c r="C56" s="135"/>
      <c r="D56" s="135"/>
      <c r="E56" s="135"/>
      <c r="F56" s="135"/>
      <c r="G56" s="135"/>
      <c r="H56" s="135"/>
      <c r="I56" s="106"/>
      <c r="J56" s="106"/>
      <c r="K56" s="130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</row>
    <row r="57" spans="1:60" s="133" customFormat="1" ht="17.25" customHeight="1">
      <c r="A57" s="129" t="s">
        <v>248</v>
      </c>
      <c r="B57" s="135"/>
      <c r="C57" s="135"/>
      <c r="D57" s="135"/>
      <c r="E57" s="135"/>
      <c r="F57" s="135"/>
      <c r="G57" s="135"/>
      <c r="H57" s="135"/>
      <c r="I57" s="106"/>
      <c r="J57" s="106"/>
      <c r="K57" s="130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</row>
    <row r="58" spans="1:60" s="133" customFormat="1" ht="17.25" customHeight="1">
      <c r="A58" s="137"/>
      <c r="B58" s="135"/>
      <c r="C58" s="135"/>
      <c r="D58" s="135"/>
      <c r="E58" s="135"/>
      <c r="F58" s="135"/>
      <c r="G58" s="135"/>
      <c r="H58" s="135"/>
      <c r="I58" s="106"/>
      <c r="J58" s="106"/>
      <c r="K58" s="130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</row>
    <row r="59" spans="1:60" s="133" customFormat="1" ht="17.25" customHeight="1">
      <c r="A59" s="137" t="s">
        <v>249</v>
      </c>
      <c r="B59" s="135"/>
      <c r="C59" s="135"/>
      <c r="D59" s="135"/>
      <c r="E59" s="135"/>
      <c r="F59" s="135"/>
      <c r="G59" s="135"/>
      <c r="H59" s="135"/>
      <c r="I59" s="106"/>
      <c r="J59" s="106"/>
      <c r="K59" s="130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</row>
    <row r="60" spans="1:60" s="133" customFormat="1" ht="17.25" customHeight="1">
      <c r="A60" s="129" t="s">
        <v>250</v>
      </c>
      <c r="B60" s="135"/>
      <c r="C60" s="135"/>
      <c r="D60" s="135"/>
      <c r="E60" s="135"/>
      <c r="F60" s="135"/>
      <c r="G60" s="135"/>
      <c r="H60" s="135"/>
      <c r="I60" s="106"/>
      <c r="J60" s="106"/>
      <c r="K60" s="130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</row>
    <row r="61" spans="1:60" s="133" customFormat="1" ht="17.25" customHeight="1">
      <c r="A61" s="138" t="s">
        <v>251</v>
      </c>
      <c r="B61" s="135"/>
      <c r="C61" s="135"/>
      <c r="D61" s="135"/>
      <c r="E61" s="135"/>
      <c r="F61" s="135"/>
      <c r="G61" s="135"/>
      <c r="H61" s="135"/>
      <c r="I61" s="106"/>
      <c r="J61" s="106"/>
      <c r="K61" s="130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</row>
    <row r="62" spans="1:60" ht="24.6">
      <c r="A62" s="129" t="s">
        <v>252</v>
      </c>
      <c r="B62" s="135"/>
      <c r="C62" s="135"/>
      <c r="D62" s="135"/>
      <c r="E62" s="135"/>
      <c r="F62" s="135"/>
      <c r="G62" s="135"/>
    </row>
    <row r="63" spans="1:60">
      <c r="A63" s="129" t="s">
        <v>253</v>
      </c>
    </row>
  </sheetData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51"/>
  <sheetViews>
    <sheetView workbookViewId="0">
      <selection activeCell="J4" sqref="J4"/>
    </sheetView>
  </sheetViews>
  <sheetFormatPr defaultColWidth="9" defaultRowHeight="16.2"/>
  <cols>
    <col min="1" max="1" width="5.21875" style="106" customWidth="1"/>
    <col min="2" max="2" width="8.109375" style="106" customWidth="1"/>
    <col min="3" max="7" width="5.6640625" style="106" customWidth="1"/>
    <col min="8" max="8" width="5.88671875" style="106" customWidth="1"/>
    <col min="9" max="9" width="9" style="130"/>
    <col min="10" max="16384" width="9" style="106"/>
  </cols>
  <sheetData>
    <row r="1" spans="1:10" ht="26.25" customHeight="1">
      <c r="A1" s="122" t="s">
        <v>188</v>
      </c>
      <c r="B1" s="122" t="s">
        <v>189</v>
      </c>
      <c r="C1" s="122" t="s">
        <v>190</v>
      </c>
      <c r="D1" s="122" t="s">
        <v>191</v>
      </c>
      <c r="E1" s="122" t="s">
        <v>192</v>
      </c>
      <c r="F1" s="122" t="s">
        <v>193</v>
      </c>
      <c r="G1" s="122" t="s">
        <v>194</v>
      </c>
      <c r="I1" s="136"/>
    </row>
    <row r="2" spans="1:10" s="139" customFormat="1">
      <c r="A2" s="124"/>
      <c r="B2" s="124" t="s">
        <v>196</v>
      </c>
      <c r="C2" s="124">
        <v>85</v>
      </c>
      <c r="D2" s="124">
        <v>68</v>
      </c>
      <c r="E2" s="124">
        <v>96</v>
      </c>
      <c r="F2" s="125">
        <f t="shared" ref="F2:F51" si="0">E2+D2+C2</f>
        <v>249</v>
      </c>
      <c r="G2" s="126">
        <f t="shared" ref="G2:G51" si="1">F2/3</f>
        <v>83</v>
      </c>
      <c r="I2" s="136"/>
    </row>
    <row r="3" spans="1:10">
      <c r="A3" s="124"/>
      <c r="B3" s="124" t="s">
        <v>254</v>
      </c>
      <c r="C3" s="124">
        <v>90</v>
      </c>
      <c r="D3" s="124">
        <v>96</v>
      </c>
      <c r="E3" s="124">
        <v>93</v>
      </c>
      <c r="F3" s="125">
        <f t="shared" si="0"/>
        <v>279</v>
      </c>
      <c r="G3" s="126">
        <f t="shared" si="1"/>
        <v>93</v>
      </c>
      <c r="I3" s="140"/>
    </row>
    <row r="4" spans="1:10">
      <c r="A4" s="124"/>
      <c r="B4" s="124" t="s">
        <v>255</v>
      </c>
      <c r="C4" s="124">
        <v>65</v>
      </c>
      <c r="D4" s="124">
        <v>86</v>
      </c>
      <c r="E4" s="124">
        <v>85</v>
      </c>
      <c r="F4" s="125">
        <f t="shared" si="0"/>
        <v>236</v>
      </c>
      <c r="G4" s="126">
        <f t="shared" si="1"/>
        <v>78.666666666666671</v>
      </c>
      <c r="I4"/>
    </row>
    <row r="5" spans="1:10">
      <c r="A5" s="124"/>
      <c r="B5" s="124" t="s">
        <v>256</v>
      </c>
      <c r="C5" s="124">
        <v>90</v>
      </c>
      <c r="D5" s="124">
        <v>84</v>
      </c>
      <c r="E5" s="124">
        <v>83</v>
      </c>
      <c r="F5" s="125">
        <f t="shared" si="0"/>
        <v>257</v>
      </c>
      <c r="G5" s="126">
        <f t="shared" si="1"/>
        <v>85.666666666666671</v>
      </c>
    </row>
    <row r="6" spans="1:10">
      <c r="A6" s="124"/>
      <c r="B6" s="124" t="s">
        <v>257</v>
      </c>
      <c r="C6" s="124">
        <v>88</v>
      </c>
      <c r="D6" s="124">
        <v>78</v>
      </c>
      <c r="E6" s="124">
        <v>84</v>
      </c>
      <c r="F6" s="125">
        <f t="shared" si="0"/>
        <v>250</v>
      </c>
      <c r="G6" s="126">
        <f t="shared" si="1"/>
        <v>83.333333333333329</v>
      </c>
      <c r="I6" s="136"/>
      <c r="J6" s="130"/>
    </row>
    <row r="7" spans="1:10">
      <c r="A7" s="124"/>
      <c r="B7" s="124" t="s">
        <v>258</v>
      </c>
      <c r="C7" s="124">
        <v>78</v>
      </c>
      <c r="D7" s="124">
        <v>65</v>
      </c>
      <c r="E7" s="124">
        <v>78</v>
      </c>
      <c r="F7" s="125">
        <f t="shared" si="0"/>
        <v>221</v>
      </c>
      <c r="G7" s="126">
        <f t="shared" si="1"/>
        <v>73.666666666666671</v>
      </c>
      <c r="J7" s="130"/>
    </row>
    <row r="8" spans="1:10">
      <c r="A8" s="124"/>
      <c r="B8" s="124" t="s">
        <v>259</v>
      </c>
      <c r="C8" s="124">
        <v>86</v>
      </c>
      <c r="D8" s="124">
        <v>86</v>
      </c>
      <c r="E8" s="124">
        <v>85</v>
      </c>
      <c r="F8" s="125">
        <f t="shared" si="0"/>
        <v>257</v>
      </c>
      <c r="G8" s="126">
        <f t="shared" si="1"/>
        <v>85.666666666666671</v>
      </c>
      <c r="I8" s="138"/>
    </row>
    <row r="9" spans="1:10">
      <c r="A9" s="124"/>
      <c r="B9" s="124" t="s">
        <v>260</v>
      </c>
      <c r="C9" s="124">
        <v>67</v>
      </c>
      <c r="D9" s="124">
        <v>84</v>
      </c>
      <c r="E9" s="124">
        <v>84</v>
      </c>
      <c r="F9" s="125">
        <f t="shared" si="0"/>
        <v>235</v>
      </c>
      <c r="G9" s="126">
        <f t="shared" si="1"/>
        <v>78.333333333333329</v>
      </c>
    </row>
    <row r="10" spans="1:10">
      <c r="A10" s="124"/>
      <c r="B10" s="124" t="s">
        <v>261</v>
      </c>
      <c r="C10" s="124">
        <v>96</v>
      </c>
      <c r="D10" s="124">
        <v>59</v>
      </c>
      <c r="E10" s="124">
        <v>85</v>
      </c>
      <c r="F10" s="125">
        <f t="shared" si="0"/>
        <v>240</v>
      </c>
      <c r="G10" s="126">
        <f t="shared" si="1"/>
        <v>80</v>
      </c>
    </row>
    <row r="11" spans="1:10">
      <c r="A11" s="124"/>
      <c r="B11" s="124" t="s">
        <v>262</v>
      </c>
      <c r="C11" s="124">
        <v>84</v>
      </c>
      <c r="D11" s="124">
        <v>45</v>
      </c>
      <c r="E11" s="124">
        <v>68</v>
      </c>
      <c r="F11" s="125">
        <f t="shared" si="0"/>
        <v>197</v>
      </c>
      <c r="G11" s="126">
        <f t="shared" si="1"/>
        <v>65.666666666666671</v>
      </c>
    </row>
    <row r="12" spans="1:10">
      <c r="A12" s="124"/>
      <c r="B12" s="124" t="s">
        <v>263</v>
      </c>
      <c r="C12" s="124">
        <v>75</v>
      </c>
      <c r="D12" s="124">
        <v>68</v>
      </c>
      <c r="E12" s="124">
        <v>95</v>
      </c>
      <c r="F12" s="125">
        <f t="shared" si="0"/>
        <v>238</v>
      </c>
      <c r="G12" s="126">
        <f t="shared" si="1"/>
        <v>79.333333333333329</v>
      </c>
    </row>
    <row r="13" spans="1:10">
      <c r="A13" s="124"/>
      <c r="B13" s="124" t="s">
        <v>264</v>
      </c>
      <c r="C13" s="124">
        <v>68</v>
      </c>
      <c r="D13" s="124">
        <v>97</v>
      </c>
      <c r="E13" s="124">
        <v>67</v>
      </c>
      <c r="F13" s="125">
        <f t="shared" si="0"/>
        <v>232</v>
      </c>
      <c r="G13" s="126">
        <f t="shared" si="1"/>
        <v>77.333333333333329</v>
      </c>
    </row>
    <row r="14" spans="1:10">
      <c r="A14" s="124"/>
      <c r="B14" s="124" t="s">
        <v>265</v>
      </c>
      <c r="C14" s="124">
        <v>95</v>
      </c>
      <c r="D14" s="124">
        <v>84</v>
      </c>
      <c r="E14" s="124">
        <v>86</v>
      </c>
      <c r="F14" s="125">
        <f t="shared" si="0"/>
        <v>265</v>
      </c>
      <c r="G14" s="126">
        <f t="shared" si="1"/>
        <v>88.333333333333329</v>
      </c>
    </row>
    <row r="15" spans="1:10">
      <c r="A15" s="124"/>
      <c r="B15" s="124" t="s">
        <v>266</v>
      </c>
      <c r="C15" s="124">
        <v>99</v>
      </c>
      <c r="D15" s="124">
        <v>96</v>
      </c>
      <c r="E15" s="124">
        <v>82</v>
      </c>
      <c r="F15" s="125">
        <f t="shared" si="0"/>
        <v>277</v>
      </c>
      <c r="G15" s="126">
        <f t="shared" si="1"/>
        <v>92.333333333333329</v>
      </c>
    </row>
    <row r="16" spans="1:10">
      <c r="A16" s="124"/>
      <c r="B16" s="124" t="s">
        <v>267</v>
      </c>
      <c r="C16" s="124">
        <v>85</v>
      </c>
      <c r="D16" s="124">
        <v>85</v>
      </c>
      <c r="E16" s="124">
        <v>76</v>
      </c>
      <c r="F16" s="125">
        <f t="shared" si="0"/>
        <v>246</v>
      </c>
      <c r="G16" s="126">
        <f t="shared" si="1"/>
        <v>82</v>
      </c>
    </row>
    <row r="17" spans="1:7">
      <c r="A17" s="124"/>
      <c r="B17" s="124" t="s">
        <v>268</v>
      </c>
      <c r="C17" s="124">
        <v>68</v>
      </c>
      <c r="D17" s="124">
        <v>46</v>
      </c>
      <c r="E17" s="124">
        <v>70</v>
      </c>
      <c r="F17" s="125">
        <f t="shared" si="0"/>
        <v>184</v>
      </c>
      <c r="G17" s="126">
        <f t="shared" si="1"/>
        <v>61.333333333333336</v>
      </c>
    </row>
    <row r="18" spans="1:7">
      <c r="A18" s="124"/>
      <c r="B18" s="124" t="s">
        <v>269</v>
      </c>
      <c r="C18" s="124">
        <v>87</v>
      </c>
      <c r="D18" s="124">
        <v>76</v>
      </c>
      <c r="E18" s="124">
        <v>71</v>
      </c>
      <c r="F18" s="125">
        <f t="shared" si="0"/>
        <v>234</v>
      </c>
      <c r="G18" s="126">
        <f t="shared" si="1"/>
        <v>78</v>
      </c>
    </row>
    <row r="19" spans="1:7">
      <c r="A19" s="124"/>
      <c r="B19" s="124" t="s">
        <v>270</v>
      </c>
      <c r="C19" s="124">
        <v>84</v>
      </c>
      <c r="D19" s="124">
        <v>68</v>
      </c>
      <c r="E19" s="124">
        <v>76</v>
      </c>
      <c r="F19" s="125">
        <f t="shared" si="0"/>
        <v>228</v>
      </c>
      <c r="G19" s="126">
        <f t="shared" si="1"/>
        <v>76</v>
      </c>
    </row>
    <row r="20" spans="1:7">
      <c r="A20" s="124"/>
      <c r="B20" s="124" t="s">
        <v>271</v>
      </c>
      <c r="C20" s="124">
        <v>76</v>
      </c>
      <c r="D20" s="124">
        <v>95</v>
      </c>
      <c r="E20" s="124">
        <v>95</v>
      </c>
      <c r="F20" s="125">
        <f t="shared" si="0"/>
        <v>266</v>
      </c>
      <c r="G20" s="126">
        <f t="shared" si="1"/>
        <v>88.666666666666671</v>
      </c>
    </row>
    <row r="21" spans="1:7">
      <c r="A21" s="124"/>
      <c r="B21" s="124" t="s">
        <v>272</v>
      </c>
      <c r="C21" s="124">
        <v>66</v>
      </c>
      <c r="D21" s="124">
        <v>90</v>
      </c>
      <c r="E21" s="124">
        <v>86</v>
      </c>
      <c r="F21" s="125">
        <f t="shared" si="0"/>
        <v>242</v>
      </c>
      <c r="G21" s="126">
        <f t="shared" si="1"/>
        <v>80.666666666666671</v>
      </c>
    </row>
    <row r="22" spans="1:7">
      <c r="A22" s="124"/>
      <c r="B22" s="124" t="s">
        <v>273</v>
      </c>
      <c r="C22" s="124">
        <v>59</v>
      </c>
      <c r="D22" s="124">
        <v>85</v>
      </c>
      <c r="E22" s="124">
        <v>94</v>
      </c>
      <c r="F22" s="125">
        <f t="shared" si="0"/>
        <v>238</v>
      </c>
      <c r="G22" s="126">
        <f t="shared" si="1"/>
        <v>79.333333333333329</v>
      </c>
    </row>
    <row r="23" spans="1:7">
      <c r="A23" s="124"/>
      <c r="B23" s="124" t="s">
        <v>274</v>
      </c>
      <c r="C23" s="124">
        <v>99</v>
      </c>
      <c r="D23" s="124">
        <v>80</v>
      </c>
      <c r="E23" s="124">
        <v>90</v>
      </c>
      <c r="F23" s="125">
        <f t="shared" si="0"/>
        <v>269</v>
      </c>
      <c r="G23" s="126">
        <f t="shared" si="1"/>
        <v>89.666666666666671</v>
      </c>
    </row>
    <row r="24" spans="1:7">
      <c r="A24" s="124"/>
      <c r="B24" s="124" t="s">
        <v>275</v>
      </c>
      <c r="C24" s="124">
        <v>86</v>
      </c>
      <c r="D24" s="124">
        <v>76</v>
      </c>
      <c r="E24" s="124">
        <v>80</v>
      </c>
      <c r="F24" s="125">
        <f t="shared" si="0"/>
        <v>242</v>
      </c>
      <c r="G24" s="126">
        <f t="shared" si="1"/>
        <v>80.666666666666671</v>
      </c>
    </row>
    <row r="25" spans="1:7">
      <c r="A25" s="124"/>
      <c r="B25" s="124" t="s">
        <v>276</v>
      </c>
      <c r="C25" s="124">
        <v>85</v>
      </c>
      <c r="D25" s="124">
        <v>60</v>
      </c>
      <c r="E25" s="124">
        <v>76</v>
      </c>
      <c r="F25" s="125">
        <f t="shared" si="0"/>
        <v>221</v>
      </c>
      <c r="G25" s="126">
        <f t="shared" si="1"/>
        <v>73.666666666666671</v>
      </c>
    </row>
    <row r="26" spans="1:7">
      <c r="A26" s="124"/>
      <c r="B26" s="124" t="s">
        <v>277</v>
      </c>
      <c r="C26" s="124">
        <v>87</v>
      </c>
      <c r="D26" s="124">
        <v>54</v>
      </c>
      <c r="E26" s="124">
        <v>60</v>
      </c>
      <c r="F26" s="125">
        <f t="shared" si="0"/>
        <v>201</v>
      </c>
      <c r="G26" s="126">
        <f t="shared" si="1"/>
        <v>67</v>
      </c>
    </row>
    <row r="27" spans="1:7">
      <c r="A27" s="124"/>
      <c r="B27" s="124" t="s">
        <v>278</v>
      </c>
      <c r="C27" s="124">
        <v>96</v>
      </c>
      <c r="D27" s="124">
        <v>85</v>
      </c>
      <c r="E27" s="124">
        <v>56</v>
      </c>
      <c r="F27" s="125">
        <f t="shared" si="0"/>
        <v>237</v>
      </c>
      <c r="G27" s="126">
        <f t="shared" si="1"/>
        <v>79</v>
      </c>
    </row>
    <row r="28" spans="1:7">
      <c r="A28" s="124"/>
      <c r="B28" s="124" t="s">
        <v>279</v>
      </c>
      <c r="C28" s="124">
        <v>58</v>
      </c>
      <c r="D28" s="124">
        <v>68</v>
      </c>
      <c r="E28" s="124">
        <v>85</v>
      </c>
      <c r="F28" s="125">
        <f t="shared" si="0"/>
        <v>211</v>
      </c>
      <c r="G28" s="126">
        <f t="shared" si="1"/>
        <v>70.333333333333329</v>
      </c>
    </row>
    <row r="29" spans="1:7">
      <c r="A29" s="124"/>
      <c r="B29" s="124" t="s">
        <v>280</v>
      </c>
      <c r="C29" s="124">
        <v>64</v>
      </c>
      <c r="D29" s="124">
        <v>94</v>
      </c>
      <c r="E29" s="124">
        <v>84</v>
      </c>
      <c r="F29" s="125">
        <f t="shared" si="0"/>
        <v>242</v>
      </c>
      <c r="G29" s="126">
        <f t="shared" si="1"/>
        <v>80.666666666666671</v>
      </c>
    </row>
    <row r="30" spans="1:7">
      <c r="A30" s="124"/>
      <c r="B30" s="124" t="s">
        <v>281</v>
      </c>
      <c r="C30" s="124">
        <v>43</v>
      </c>
      <c r="D30" s="124">
        <v>85</v>
      </c>
      <c r="E30" s="124">
        <v>62</v>
      </c>
      <c r="F30" s="125">
        <f t="shared" si="0"/>
        <v>190</v>
      </c>
      <c r="G30" s="126">
        <f t="shared" si="1"/>
        <v>63.333333333333336</v>
      </c>
    </row>
    <row r="31" spans="1:7">
      <c r="A31" s="124"/>
      <c r="B31" s="124" t="s">
        <v>282</v>
      </c>
      <c r="C31" s="124">
        <v>58</v>
      </c>
      <c r="D31" s="124">
        <v>78</v>
      </c>
      <c r="E31" s="124">
        <v>57</v>
      </c>
      <c r="F31" s="125">
        <f t="shared" si="0"/>
        <v>193</v>
      </c>
      <c r="G31" s="126">
        <f t="shared" si="1"/>
        <v>64.333333333333329</v>
      </c>
    </row>
    <row r="32" spans="1:7">
      <c r="A32" s="124"/>
      <c r="B32" s="124" t="s">
        <v>283</v>
      </c>
      <c r="C32" s="124">
        <v>95</v>
      </c>
      <c r="D32" s="124">
        <v>96</v>
      </c>
      <c r="E32" s="124">
        <v>68</v>
      </c>
      <c r="F32" s="125">
        <f t="shared" si="0"/>
        <v>259</v>
      </c>
      <c r="G32" s="126">
        <f t="shared" si="1"/>
        <v>86.333333333333329</v>
      </c>
    </row>
    <row r="33" spans="1:7">
      <c r="A33" s="124"/>
      <c r="B33" s="124" t="s">
        <v>284</v>
      </c>
      <c r="C33" s="124">
        <v>84</v>
      </c>
      <c r="D33" s="124">
        <v>93</v>
      </c>
      <c r="E33" s="124">
        <v>94</v>
      </c>
      <c r="F33" s="125">
        <f t="shared" si="0"/>
        <v>271</v>
      </c>
      <c r="G33" s="126">
        <f t="shared" si="1"/>
        <v>90.333333333333329</v>
      </c>
    </row>
    <row r="34" spans="1:7">
      <c r="A34" s="124"/>
      <c r="B34" s="124" t="s">
        <v>285</v>
      </c>
      <c r="C34" s="124">
        <v>75</v>
      </c>
      <c r="D34" s="124">
        <v>36</v>
      </c>
      <c r="E34" s="124">
        <v>86</v>
      </c>
      <c r="F34" s="125">
        <f t="shared" si="0"/>
        <v>197</v>
      </c>
      <c r="G34" s="126">
        <f t="shared" si="1"/>
        <v>65.666666666666671</v>
      </c>
    </row>
    <row r="35" spans="1:7">
      <c r="A35" s="124"/>
      <c r="B35" s="124" t="s">
        <v>286</v>
      </c>
      <c r="C35" s="124">
        <v>77</v>
      </c>
      <c r="D35" s="124">
        <v>78</v>
      </c>
      <c r="E35" s="124">
        <v>82</v>
      </c>
      <c r="F35" s="125">
        <f t="shared" si="0"/>
        <v>237</v>
      </c>
      <c r="G35" s="126">
        <f t="shared" si="1"/>
        <v>79</v>
      </c>
    </row>
    <row r="36" spans="1:7">
      <c r="A36" s="124"/>
      <c r="B36" s="124" t="s">
        <v>287</v>
      </c>
      <c r="C36" s="124">
        <v>69</v>
      </c>
      <c r="D36" s="124">
        <v>95</v>
      </c>
      <c r="E36" s="124">
        <v>84</v>
      </c>
      <c r="F36" s="125">
        <f t="shared" si="0"/>
        <v>248</v>
      </c>
      <c r="G36" s="126">
        <f t="shared" si="1"/>
        <v>82.666666666666671</v>
      </c>
    </row>
    <row r="37" spans="1:7">
      <c r="A37" s="124"/>
      <c r="B37" s="124" t="s">
        <v>288</v>
      </c>
      <c r="C37" s="124">
        <v>58</v>
      </c>
      <c r="D37" s="124">
        <v>48</v>
      </c>
      <c r="E37" s="124">
        <v>96</v>
      </c>
      <c r="F37" s="125">
        <f t="shared" si="0"/>
        <v>202</v>
      </c>
      <c r="G37" s="126">
        <f t="shared" si="1"/>
        <v>67.333333333333329</v>
      </c>
    </row>
    <row r="38" spans="1:7">
      <c r="A38" s="124"/>
      <c r="B38" s="124" t="s">
        <v>289</v>
      </c>
      <c r="C38" s="124">
        <v>86</v>
      </c>
      <c r="D38" s="124">
        <v>87</v>
      </c>
      <c r="E38" s="124">
        <v>85</v>
      </c>
      <c r="F38" s="125">
        <f t="shared" si="0"/>
        <v>258</v>
      </c>
      <c r="G38" s="126">
        <f t="shared" si="1"/>
        <v>86</v>
      </c>
    </row>
    <row r="39" spans="1:7">
      <c r="A39" s="124"/>
      <c r="B39" s="124" t="s">
        <v>290</v>
      </c>
      <c r="C39" s="124">
        <v>95</v>
      </c>
      <c r="D39" s="124">
        <v>84</v>
      </c>
      <c r="E39" s="124">
        <v>48</v>
      </c>
      <c r="F39" s="125">
        <f t="shared" si="0"/>
        <v>227</v>
      </c>
      <c r="G39" s="126">
        <f t="shared" si="1"/>
        <v>75.666666666666671</v>
      </c>
    </row>
    <row r="40" spans="1:7">
      <c r="A40" s="124"/>
      <c r="B40" s="124" t="s">
        <v>291</v>
      </c>
      <c r="C40" s="124">
        <v>92</v>
      </c>
      <c r="D40" s="124">
        <v>82</v>
      </c>
      <c r="E40" s="124">
        <v>96</v>
      </c>
      <c r="F40" s="125">
        <f t="shared" si="0"/>
        <v>270</v>
      </c>
      <c r="G40" s="126">
        <f t="shared" si="1"/>
        <v>90</v>
      </c>
    </row>
    <row r="41" spans="1:7">
      <c r="A41" s="124"/>
      <c r="B41" s="124" t="s">
        <v>292</v>
      </c>
      <c r="C41" s="124">
        <v>91</v>
      </c>
      <c r="D41" s="124">
        <v>63</v>
      </c>
      <c r="E41" s="124">
        <v>84</v>
      </c>
      <c r="F41" s="125">
        <f t="shared" si="0"/>
        <v>238</v>
      </c>
      <c r="G41" s="126">
        <f t="shared" si="1"/>
        <v>79.333333333333329</v>
      </c>
    </row>
    <row r="42" spans="1:7">
      <c r="A42" s="124"/>
      <c r="B42" s="124" t="s">
        <v>293</v>
      </c>
      <c r="C42" s="124">
        <v>58</v>
      </c>
      <c r="D42" s="124">
        <v>65</v>
      </c>
      <c r="E42" s="124">
        <v>82</v>
      </c>
      <c r="F42" s="125">
        <f t="shared" si="0"/>
        <v>205</v>
      </c>
      <c r="G42" s="126">
        <f t="shared" si="1"/>
        <v>68.333333333333329</v>
      </c>
    </row>
    <row r="43" spans="1:7">
      <c r="A43" s="124"/>
      <c r="B43" s="124" t="s">
        <v>294</v>
      </c>
      <c r="C43" s="124">
        <v>68</v>
      </c>
      <c r="D43" s="124">
        <v>98</v>
      </c>
      <c r="E43" s="124">
        <v>78</v>
      </c>
      <c r="F43" s="125">
        <f t="shared" si="0"/>
        <v>244</v>
      </c>
      <c r="G43" s="126">
        <f t="shared" si="1"/>
        <v>81.333333333333329</v>
      </c>
    </row>
    <row r="44" spans="1:7">
      <c r="A44" s="124"/>
      <c r="B44" s="124" t="s">
        <v>295</v>
      </c>
      <c r="C44" s="124">
        <v>87</v>
      </c>
      <c r="D44" s="124">
        <v>86</v>
      </c>
      <c r="E44" s="124">
        <v>84</v>
      </c>
      <c r="F44" s="125">
        <f t="shared" si="0"/>
        <v>257</v>
      </c>
      <c r="G44" s="126">
        <f t="shared" si="1"/>
        <v>85.666666666666671</v>
      </c>
    </row>
    <row r="45" spans="1:7">
      <c r="A45" s="124"/>
      <c r="B45" s="124" t="s">
        <v>296</v>
      </c>
      <c r="C45" s="124">
        <v>69</v>
      </c>
      <c r="D45" s="124">
        <v>87</v>
      </c>
      <c r="E45" s="124">
        <v>96</v>
      </c>
      <c r="F45" s="125">
        <f t="shared" si="0"/>
        <v>252</v>
      </c>
      <c r="G45" s="126">
        <f t="shared" si="1"/>
        <v>84</v>
      </c>
    </row>
    <row r="46" spans="1:7">
      <c r="A46" s="124"/>
      <c r="B46" s="124" t="s">
        <v>297</v>
      </c>
      <c r="C46" s="124">
        <v>88</v>
      </c>
      <c r="D46" s="124">
        <v>58</v>
      </c>
      <c r="E46" s="124">
        <v>84</v>
      </c>
      <c r="F46" s="125">
        <f t="shared" si="0"/>
        <v>230</v>
      </c>
      <c r="G46" s="126">
        <f t="shared" si="1"/>
        <v>76.666666666666671</v>
      </c>
    </row>
    <row r="47" spans="1:7">
      <c r="A47" s="124"/>
      <c r="B47" s="124" t="s">
        <v>298</v>
      </c>
      <c r="C47" s="124">
        <v>85</v>
      </c>
      <c r="D47" s="124">
        <v>96</v>
      </c>
      <c r="E47" s="124">
        <v>68</v>
      </c>
      <c r="F47" s="125">
        <f t="shared" si="0"/>
        <v>249</v>
      </c>
      <c r="G47" s="126">
        <f t="shared" si="1"/>
        <v>83</v>
      </c>
    </row>
    <row r="48" spans="1:7">
      <c r="A48" s="124"/>
      <c r="B48" s="124" t="s">
        <v>299</v>
      </c>
      <c r="C48" s="124">
        <v>83</v>
      </c>
      <c r="D48" s="124">
        <v>87</v>
      </c>
      <c r="E48" s="124">
        <v>87</v>
      </c>
      <c r="F48" s="125">
        <f t="shared" si="0"/>
        <v>257</v>
      </c>
      <c r="G48" s="126">
        <f t="shared" si="1"/>
        <v>85.666666666666671</v>
      </c>
    </row>
    <row r="49" spans="1:7">
      <c r="A49" s="124"/>
      <c r="B49" s="124" t="s">
        <v>300</v>
      </c>
      <c r="C49" s="124">
        <v>84</v>
      </c>
      <c r="D49" s="124">
        <v>58</v>
      </c>
      <c r="E49" s="124">
        <v>88</v>
      </c>
      <c r="F49" s="125">
        <f t="shared" si="0"/>
        <v>230</v>
      </c>
      <c r="G49" s="126">
        <f t="shared" si="1"/>
        <v>76.666666666666671</v>
      </c>
    </row>
    <row r="50" spans="1:7">
      <c r="A50" s="124"/>
      <c r="B50" s="124" t="s">
        <v>301</v>
      </c>
      <c r="C50" s="124">
        <v>82</v>
      </c>
      <c r="D50" s="124">
        <v>96</v>
      </c>
      <c r="E50" s="124">
        <v>66</v>
      </c>
      <c r="F50" s="125">
        <f t="shared" si="0"/>
        <v>244</v>
      </c>
      <c r="G50" s="126">
        <f t="shared" si="1"/>
        <v>81.333333333333329</v>
      </c>
    </row>
    <row r="51" spans="1:7">
      <c r="A51" s="124"/>
      <c r="B51" s="124" t="s">
        <v>302</v>
      </c>
      <c r="C51" s="124">
        <v>77</v>
      </c>
      <c r="D51" s="124">
        <v>83</v>
      </c>
      <c r="E51" s="124">
        <v>77</v>
      </c>
      <c r="F51" s="125">
        <f t="shared" si="0"/>
        <v>237</v>
      </c>
      <c r="G51" s="126">
        <f t="shared" si="1"/>
        <v>79</v>
      </c>
    </row>
  </sheetData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8"/>
  <sheetViews>
    <sheetView workbookViewId="0">
      <selection sqref="A1:I28"/>
    </sheetView>
  </sheetViews>
  <sheetFormatPr defaultColWidth="9" defaultRowHeight="16.2"/>
  <cols>
    <col min="1" max="1" width="21" style="209" customWidth="1"/>
    <col min="2" max="2" width="43.109375" style="209" customWidth="1"/>
    <col min="3" max="3" width="11.88671875" style="209" customWidth="1"/>
    <col min="4" max="4" width="30.77734375" style="209" customWidth="1"/>
    <col min="5" max="5" width="16.33203125" style="209" customWidth="1"/>
    <col min="6" max="6" width="17.109375" style="209" customWidth="1"/>
    <col min="7" max="7" width="5.88671875" style="209" customWidth="1"/>
    <col min="8" max="8" width="5.21875" style="209" customWidth="1"/>
    <col min="9" max="9" width="12.33203125" style="209" bestFit="1" customWidth="1"/>
    <col min="10" max="16384" width="9" style="209"/>
  </cols>
  <sheetData>
    <row r="1" spans="1:9" s="189" customFormat="1" ht="17.399999999999999">
      <c r="A1" s="185" t="s">
        <v>379</v>
      </c>
      <c r="B1" s="186" t="s">
        <v>380</v>
      </c>
      <c r="C1" s="187" t="s">
        <v>381</v>
      </c>
      <c r="D1" s="187" t="s">
        <v>20</v>
      </c>
      <c r="E1" s="188">
        <v>2003</v>
      </c>
      <c r="F1" s="188" t="s">
        <v>382</v>
      </c>
      <c r="G1" s="188" t="s">
        <v>383</v>
      </c>
      <c r="H1" s="188" t="s">
        <v>383</v>
      </c>
      <c r="I1" s="189" t="s">
        <v>384</v>
      </c>
    </row>
    <row r="2" spans="1:9" s="189" customFormat="1">
      <c r="A2" s="216" t="s">
        <v>385</v>
      </c>
      <c r="B2" s="190" t="s">
        <v>386</v>
      </c>
      <c r="C2" s="191" t="s">
        <v>387</v>
      </c>
      <c r="D2" s="190" t="str">
        <f>VLOOKUP(TRIM(MID($A2,1,FIND(" ",$A2))),[1]參照函數!$A:$F,3,0)</f>
        <v>=vlookup(lookup_value,table_array,col_index_num,[range_lookup])</v>
      </c>
      <c r="E2" s="190" t="str">
        <f>VLOOKUP(TRIM(MID($A2,1,FIND(" ",$A2))),[1]參照函數!$A:$F,1,0)</f>
        <v>VLOOKUP</v>
      </c>
      <c r="F2" s="190">
        <f>VLOOKUP(TRIM(MID($A2,1,FIND(" ",$A2))),[1]參照函數!$A:$F,5,0)</f>
        <v>0</v>
      </c>
      <c r="G2" s="191" t="s">
        <v>388</v>
      </c>
      <c r="H2" s="191" t="s">
        <v>469</v>
      </c>
      <c r="I2" s="189" t="s">
        <v>470</v>
      </c>
    </row>
    <row r="3" spans="1:9" s="189" customFormat="1">
      <c r="A3" s="216" t="s">
        <v>390</v>
      </c>
      <c r="B3" s="190" t="s">
        <v>28</v>
      </c>
      <c r="C3" s="191" t="s">
        <v>471</v>
      </c>
      <c r="D3" s="190" t="str">
        <f>VLOOKUP(TRIM(MID($A3,1,FIND(" ",$A3))),[1]參照函數!$A:$F,3,0)</f>
        <v>=hlookup(lookup_value,table_array,row_index_num,[range_lookup])</v>
      </c>
      <c r="E3" s="190" t="str">
        <f>VLOOKUP(TRIM(MID($A3,1,FIND(" ",$A3))),[1]參照函數!$A:$F,1,0)</f>
        <v>HLOOKUP</v>
      </c>
      <c r="F3" s="190">
        <f>VLOOKUP(TRIM(MID($A3,1,FIND(" ",$A3))),[1]參照函數!$A:$F,5,0)</f>
        <v>0</v>
      </c>
      <c r="G3" s="191" t="s">
        <v>391</v>
      </c>
      <c r="H3" s="191" t="s">
        <v>392</v>
      </c>
      <c r="I3" s="189" t="s">
        <v>389</v>
      </c>
    </row>
    <row r="4" spans="1:9" s="189" customFormat="1">
      <c r="A4" s="216" t="s">
        <v>393</v>
      </c>
      <c r="B4" s="190" t="s">
        <v>24</v>
      </c>
      <c r="C4" s="191" t="s">
        <v>387</v>
      </c>
      <c r="D4" s="190" t="str">
        <f>VLOOKUP(TRIM(MID($A4,1,FIND(" ",$A4))),[1]參照函數!$A:$F,3,0)</f>
        <v>=lookup(lookup_value,lookup_vector,[result_vector])</v>
      </c>
      <c r="E4" s="190" t="str">
        <f>VLOOKUP(TRIM(MID($A4,1,FIND(" ",$A4))),[1]參照函數!$A:$F,1,0)</f>
        <v>LOOKUP</v>
      </c>
      <c r="F4" s="190">
        <f>VLOOKUP(TRIM(MID($A4,1,FIND(" ",$A4))),[1]參照函數!$A:$F,5,0)</f>
        <v>0</v>
      </c>
      <c r="G4" s="191" t="s">
        <v>394</v>
      </c>
      <c r="H4" s="191" t="s">
        <v>395</v>
      </c>
      <c r="I4" s="189" t="s">
        <v>389</v>
      </c>
    </row>
    <row r="5" spans="1:9" s="189" customFormat="1">
      <c r="A5" s="217" t="s">
        <v>396</v>
      </c>
      <c r="B5" s="192" t="s">
        <v>397</v>
      </c>
      <c r="C5" s="193" t="s">
        <v>387</v>
      </c>
      <c r="D5" s="192" t="str">
        <f>VLOOKUP(TRIM(MID($A5,1,FIND(" ",$A5))),[1]參照函數!$A:$F,3,0)</f>
        <v>=index(array,row_num,[column_num])
=index(reference,row_num,[column_num],[area_num])</v>
      </c>
      <c r="E5" s="192" t="str">
        <f>VLOOKUP(TRIM(MID($A5,1,FIND(" ",$A5))),[1]參照函數!$A:$F,1,0)</f>
        <v>INDEX</v>
      </c>
      <c r="F5" s="192">
        <f>VLOOKUP(TRIM(MID($A5,1,FIND(" ",$A5))),[1]參照函數!$A:$F,5,0)</f>
        <v>0</v>
      </c>
      <c r="G5" s="193" t="s">
        <v>398</v>
      </c>
      <c r="H5" s="193" t="s">
        <v>399</v>
      </c>
      <c r="I5" s="189" t="s">
        <v>472</v>
      </c>
    </row>
    <row r="6" spans="1:9" s="189" customFormat="1">
      <c r="A6" s="217" t="s">
        <v>401</v>
      </c>
      <c r="B6" s="192" t="s">
        <v>38</v>
      </c>
      <c r="C6" s="193" t="s">
        <v>471</v>
      </c>
      <c r="D6" s="192" t="str">
        <f>VLOOKUP(TRIM(MID($A6,1,FIND(" ",$A6))),[1]參照函數!$A:$F,3,0)</f>
        <v>=match(lookup_value,lookup_array,[match_type])</v>
      </c>
      <c r="E6" s="192" t="str">
        <f>VLOOKUP(TRIM(MID($A6,1,FIND(" ",$A6))),[1]參照函數!$A:$F,1,0)</f>
        <v>MATCH</v>
      </c>
      <c r="F6" s="192">
        <f>VLOOKUP(TRIM(MID($A6,1,FIND(" ",$A6))),[1]參照函數!$A:$F,5,0)</f>
        <v>0</v>
      </c>
      <c r="G6" s="193" t="s">
        <v>402</v>
      </c>
      <c r="H6" s="193" t="s">
        <v>403</v>
      </c>
      <c r="I6" s="189" t="s">
        <v>400</v>
      </c>
    </row>
    <row r="7" spans="1:9" s="189" customFormat="1">
      <c r="A7" s="218" t="s">
        <v>404</v>
      </c>
      <c r="B7" s="194" t="s">
        <v>405</v>
      </c>
      <c r="C7" s="194" t="s">
        <v>406</v>
      </c>
      <c r="D7" s="194" t="str">
        <f>VLOOKUP(TRIM(MID($A7,1,FIND(" ",$A7))),[1]參照函數!$A:$F,3,0)</f>
        <v>=choose(index_num,value1,[value2],…)</v>
      </c>
      <c r="E7" s="194" t="str">
        <f>VLOOKUP(TRIM(MID($A7,1,FIND(" ",$A7))),[1]參照函數!$A:$F,1,0)</f>
        <v>CHOOSE</v>
      </c>
      <c r="F7" s="194">
        <f>VLOOKUP(TRIM(MID($A7,1,FIND(" ",$A7))),[1]參照函數!$A:$F,5,0)</f>
        <v>0</v>
      </c>
      <c r="G7" s="195" t="s">
        <v>407</v>
      </c>
      <c r="H7" s="195" t="s">
        <v>408</v>
      </c>
      <c r="I7" s="189" t="s">
        <v>400</v>
      </c>
    </row>
    <row r="8" spans="1:9" s="189" customFormat="1">
      <c r="A8" s="218" t="s">
        <v>409</v>
      </c>
      <c r="B8" s="194" t="s">
        <v>410</v>
      </c>
      <c r="C8" s="194" t="s">
        <v>406</v>
      </c>
      <c r="D8" s="194" t="str">
        <f>VLOOKUP(TRIM(MID($A8,1,FIND(" ",$A8))),[1]參照函數!$A:$F,3,0)</f>
        <v>=indirect(ref_text,[a1])</v>
      </c>
      <c r="E8" s="194" t="str">
        <f>VLOOKUP(TRIM(MID($A8,1,FIND(" ",$A8))),[1]參照函數!$A:$F,1,0)</f>
        <v>INDIRECT</v>
      </c>
      <c r="F8" s="194">
        <f>VLOOKUP(TRIM(MID($A8,1,FIND(" ",$A8))),[1]參照函數!$A:$F,5,0)</f>
        <v>0</v>
      </c>
      <c r="G8" s="195" t="s">
        <v>411</v>
      </c>
      <c r="H8" s="195" t="s">
        <v>412</v>
      </c>
      <c r="I8" s="189" t="s">
        <v>400</v>
      </c>
    </row>
    <row r="9" spans="1:9" s="189" customFormat="1">
      <c r="A9" s="218" t="s">
        <v>413</v>
      </c>
      <c r="B9" s="194" t="s">
        <v>414</v>
      </c>
      <c r="C9" s="194" t="s">
        <v>406</v>
      </c>
      <c r="D9" s="194" t="str">
        <f>VLOOKUP(TRIM(MID($A9,1,FIND(" ",$A9))),[1]參照函數!$A:$F,3,0)</f>
        <v>=address(row_num,column_num,[abs_num],[a1],sheet_text])</v>
      </c>
      <c r="E9" s="194" t="str">
        <f>VLOOKUP(TRIM(MID($A9,1,FIND(" ",$A9))),[1]參照函數!$A:$F,1,0)</f>
        <v>ADDRESS</v>
      </c>
      <c r="F9" s="194">
        <f>VLOOKUP(TRIM(MID($A9,1,FIND(" ",$A9))),[1]參照函數!$A:$F,5,0)</f>
        <v>0</v>
      </c>
      <c r="G9" s="195" t="s">
        <v>473</v>
      </c>
      <c r="H9" s="195" t="s">
        <v>416</v>
      </c>
      <c r="I9" s="189" t="s">
        <v>472</v>
      </c>
    </row>
    <row r="10" spans="1:9" s="189" customFormat="1">
      <c r="A10" s="218" t="s">
        <v>417</v>
      </c>
      <c r="B10" s="194" t="s">
        <v>44</v>
      </c>
      <c r="C10" s="194" t="s">
        <v>474</v>
      </c>
      <c r="D10" s="194" t="str">
        <f>VLOOKUP(TRIM(MID($A10,1,FIND(" ",$A10))),[1]參照函數!$A:$F,3,0)</f>
        <v>=areas(reference)</v>
      </c>
      <c r="E10" s="194" t="str">
        <f>VLOOKUP(TRIM(MID($A10,1,FIND(" ",$A10))),[1]參照函數!$A:$F,1,0)</f>
        <v>AREAS</v>
      </c>
      <c r="F10" s="194">
        <f>VLOOKUP(TRIM(MID($A10,1,FIND(" ",$A10))),[1]參照函數!$A:$F,5,0)</f>
        <v>0</v>
      </c>
      <c r="G10" s="195" t="s">
        <v>418</v>
      </c>
      <c r="H10" s="195" t="s">
        <v>419</v>
      </c>
      <c r="I10" s="189" t="s">
        <v>475</v>
      </c>
    </row>
    <row r="11" spans="1:9" s="189" customFormat="1">
      <c r="A11" s="218" t="s">
        <v>420</v>
      </c>
      <c r="B11" s="194" t="s">
        <v>421</v>
      </c>
      <c r="C11" s="194" t="s">
        <v>476</v>
      </c>
      <c r="D11" s="194" t="str">
        <f>VLOOKUP(TRIM(MID($A11,1,FIND(" ",$A11))),[1]參照函數!$A:$F,3,0)</f>
        <v>=offset(reference,rows,cols,[height],[width])</v>
      </c>
      <c r="E11" s="194" t="str">
        <f>VLOOKUP(TRIM(MID($A11,1,FIND(" ",$A11))),[1]參照函數!$A:$F,1,0)</f>
        <v>OFFSET</v>
      </c>
      <c r="F11" s="194">
        <f>VLOOKUP(TRIM(MID($A11,1,FIND(" ",$A11))),[1]參照函數!$A:$F,5,0)</f>
        <v>0</v>
      </c>
      <c r="G11" s="195" t="s">
        <v>422</v>
      </c>
      <c r="H11" s="195" t="s">
        <v>423</v>
      </c>
      <c r="I11" s="189" t="s">
        <v>475</v>
      </c>
    </row>
    <row r="12" spans="1:9" s="189" customFormat="1">
      <c r="A12" s="219" t="s">
        <v>424</v>
      </c>
      <c r="B12" s="196" t="s">
        <v>56</v>
      </c>
      <c r="C12" s="196" t="s">
        <v>476</v>
      </c>
      <c r="D12" s="196" t="str">
        <f>VLOOKUP(TRIM(MID($A12,1,FIND(" ",$A12))),[1]參照函數!$A:$F,3,0)</f>
        <v>=COLUMN(reference)</v>
      </c>
      <c r="E12" s="196" t="str">
        <f>VLOOKUP(TRIM(MID($A12,1,FIND(" ",$A12))),[1]參照函數!$A:$F,1,0)</f>
        <v>COLUMN</v>
      </c>
      <c r="F12" s="196">
        <f>VLOOKUP(TRIM(MID($A12,1,FIND(" ",$A12))),[1]參照函數!$A:$F,5,0)</f>
        <v>0</v>
      </c>
      <c r="G12" s="197" t="s">
        <v>425</v>
      </c>
      <c r="H12" s="197" t="s">
        <v>426</v>
      </c>
    </row>
    <row r="13" spans="1:9" s="189" customFormat="1">
      <c r="A13" s="219" t="s">
        <v>427</v>
      </c>
      <c r="B13" s="196" t="s">
        <v>428</v>
      </c>
      <c r="C13" s="196" t="s">
        <v>476</v>
      </c>
      <c r="D13" s="196" t="str">
        <f>VLOOKUP(TRIM(MID($A13,1,FIND(" ",$A13))),[1]參照函數!$A:$F,3,0)</f>
        <v>=COLUMNS(reference)</v>
      </c>
      <c r="E13" s="196" t="str">
        <f>VLOOKUP(TRIM(MID($A13,1,FIND(" ",$A13))),[1]參照函數!$A:$F,1,0)</f>
        <v>COLUMNS</v>
      </c>
      <c r="F13" s="196">
        <f>VLOOKUP(TRIM(MID($A13,1,FIND(" ",$A13))),[1]參照函數!$A:$F,5,0)</f>
        <v>0</v>
      </c>
      <c r="G13" s="197" t="s">
        <v>429</v>
      </c>
      <c r="H13" s="197" t="s">
        <v>430</v>
      </c>
    </row>
    <row r="14" spans="1:9" s="189" customFormat="1">
      <c r="A14" s="219" t="s">
        <v>431</v>
      </c>
      <c r="B14" s="196" t="s">
        <v>62</v>
      </c>
      <c r="C14" s="196" t="s">
        <v>476</v>
      </c>
      <c r="D14" s="196" t="str">
        <f>VLOOKUP(TRIM(MID($A14,1,FIND(" ",$A14))),[1]參照函數!$A:$F,3,0)</f>
        <v>=ROW(reference)</v>
      </c>
      <c r="E14" s="196" t="str">
        <f>VLOOKUP(TRIM(MID($A14,1,FIND(" ",$A14))),[1]參照函數!$A:$F,1,0)</f>
        <v>ROW</v>
      </c>
      <c r="F14" s="196">
        <f>VLOOKUP(TRIM(MID($A14,1,FIND(" ",$A14))),[1]參照函數!$A:$F,5,0)</f>
        <v>0</v>
      </c>
      <c r="G14" s="197" t="s">
        <v>432</v>
      </c>
      <c r="H14" s="197" t="s">
        <v>433</v>
      </c>
    </row>
    <row r="15" spans="1:9" s="189" customFormat="1">
      <c r="A15" s="219" t="s">
        <v>434</v>
      </c>
      <c r="B15" s="196" t="s">
        <v>65</v>
      </c>
      <c r="C15" s="196" t="s">
        <v>476</v>
      </c>
      <c r="D15" s="196" t="str">
        <f>VLOOKUP(TRIM(MID($A15,1,FIND(" ",$A15))),[1]參照函數!$A:$F,3,0)</f>
        <v>=ROWS(reference)</v>
      </c>
      <c r="E15" s="196" t="str">
        <f>VLOOKUP(TRIM(MID($A15,1,FIND(" ",$A15))),[1]參照函數!$A:$F,1,0)</f>
        <v>ROWS</v>
      </c>
      <c r="F15" s="196">
        <f>VLOOKUP(TRIM(MID($A15,1,FIND(" ",$A15))),[1]參照函數!$A:$F,5,0)</f>
        <v>0</v>
      </c>
      <c r="G15" s="197" t="s">
        <v>435</v>
      </c>
      <c r="H15" s="197" t="s">
        <v>436</v>
      </c>
    </row>
    <row r="16" spans="1:9" s="189" customFormat="1">
      <c r="A16" s="220" t="s">
        <v>437</v>
      </c>
      <c r="B16" s="198" t="s">
        <v>438</v>
      </c>
      <c r="C16" s="199" t="s">
        <v>439</v>
      </c>
      <c r="D16" s="200" t="s">
        <v>477</v>
      </c>
      <c r="E16" s="198" t="e">
        <f>VLOOKUP(TRIM(MID($A16,1,FIND(" ",$A16))),[1]參照函數!$A:$F,1,0)</f>
        <v>#N/A</v>
      </c>
      <c r="F16" s="198" t="s">
        <v>478</v>
      </c>
      <c r="G16" s="199" t="s">
        <v>440</v>
      </c>
      <c r="H16" s="201" t="s">
        <v>441</v>
      </c>
    </row>
    <row r="17" spans="1:9" s="189" customFormat="1">
      <c r="A17" s="220" t="s">
        <v>442</v>
      </c>
      <c r="B17" s="198" t="s">
        <v>443</v>
      </c>
      <c r="C17" s="199" t="s">
        <v>439</v>
      </c>
      <c r="D17" s="200" t="s">
        <v>479</v>
      </c>
      <c r="E17" s="198" t="e">
        <f>VLOOKUP(TRIM(MID($A17,1,FIND(" ",$A17))),[1]參照函數!$A:$F,1,0)</f>
        <v>#N/A</v>
      </c>
      <c r="F17" s="198" t="s">
        <v>480</v>
      </c>
      <c r="G17" s="199" t="s">
        <v>444</v>
      </c>
      <c r="H17" s="201" t="s">
        <v>445</v>
      </c>
      <c r="I17" s="189" t="s">
        <v>481</v>
      </c>
    </row>
    <row r="18" spans="1:9" s="189" customFormat="1">
      <c r="A18" s="221" t="s">
        <v>446</v>
      </c>
      <c r="B18" s="221" t="s">
        <v>447</v>
      </c>
      <c r="C18" s="202" t="s">
        <v>476</v>
      </c>
      <c r="D18" s="202" t="str">
        <f>VLOOKUP(TRIM(MID($A18,1,FIND(" ",$A18))),[1]參照函數!$A:$F,3,0)</f>
        <v>=rtd(progID,server,string1,[string2]…)</v>
      </c>
      <c r="E18" s="202" t="str">
        <f>VLOOKUP(TRIM(MID($A18,1,FIND(" ",$A18))),[1]參照函數!$A:$F,1,0)</f>
        <v>RTD</v>
      </c>
      <c r="F18" s="202">
        <f>VLOOKUP(TRIM(MID($A18,1,FIND(" ",$A18))),[1]參照函數!$A:$F,5,0)</f>
        <v>0</v>
      </c>
      <c r="G18" s="201" t="s">
        <v>448</v>
      </c>
      <c r="H18" s="201" t="s">
        <v>449</v>
      </c>
    </row>
    <row r="19" spans="1:9" s="203" customFormat="1">
      <c r="A19" s="221" t="s">
        <v>450</v>
      </c>
      <c r="B19" s="202" t="s">
        <v>451</v>
      </c>
      <c r="C19" s="202" t="s">
        <v>482</v>
      </c>
      <c r="D19" s="202" t="str">
        <f>VLOOKUP(TRIM(MID($A19,1,FIND(" ",$A19))),[1]參照函數!$A:$F,3,0)</f>
        <v>=hyperlink(link_location,[friendly_name])</v>
      </c>
      <c r="E19" s="202" t="str">
        <f>VLOOKUP(TRIM(MID($A19,1,FIND(" ",$A19))),[1]參照函數!$A:$F,1,0)</f>
        <v>HYPERLINK</v>
      </c>
      <c r="F19" s="202">
        <f>VLOOKUP(TRIM(MID($A19,1,FIND(" ",$A19))),[1]參照函數!$A:$F,5,0)</f>
        <v>0</v>
      </c>
      <c r="G19" s="201" t="s">
        <v>452</v>
      </c>
      <c r="H19" s="201" t="s">
        <v>453</v>
      </c>
    </row>
    <row r="20" spans="1:9" s="189" customFormat="1">
      <c r="A20" s="222" t="s">
        <v>454</v>
      </c>
      <c r="B20" s="204" t="s">
        <v>483</v>
      </c>
      <c r="C20" s="205" t="s">
        <v>455</v>
      </c>
      <c r="D20" s="206" t="str">
        <f>VLOOKUP(TRIM(MID($A20,1,FIND(" ",$A20))),[1]參照函數!$A:$F,3,0)</f>
        <v>=TRANSPOSE(array)</v>
      </c>
      <c r="E20" s="207" t="str">
        <f>VLOOKUP(TRIM(MID($A20,1,FIND(" ",$A20))),[1]參照函數!$A:$F,1,0)</f>
        <v>TRANSPOSE</v>
      </c>
      <c r="F20" s="208" t="str">
        <f>VLOOKUP(TRIM(MID($A20,1,FIND(" ",$A20))),[1]參照函數!$A:$F,5,0)</f>
        <v>選擇性貼上的轉置</v>
      </c>
      <c r="G20" s="201" t="s">
        <v>456</v>
      </c>
      <c r="H20" s="201" t="s">
        <v>457</v>
      </c>
    </row>
    <row r="22" spans="1:9">
      <c r="A22" s="209" t="s">
        <v>484</v>
      </c>
    </row>
    <row r="23" spans="1:9" ht="17.399999999999999">
      <c r="A23" s="186" t="s">
        <v>485</v>
      </c>
      <c r="B23" s="186" t="s">
        <v>458</v>
      </c>
      <c r="C23" s="187" t="s">
        <v>486</v>
      </c>
      <c r="D23" s="187" t="s">
        <v>487</v>
      </c>
      <c r="E23" s="187" t="s">
        <v>487</v>
      </c>
    </row>
    <row r="24" spans="1:9">
      <c r="A24" s="223" t="s">
        <v>437</v>
      </c>
      <c r="B24" s="210" t="s">
        <v>488</v>
      </c>
      <c r="C24" s="211" t="s">
        <v>459</v>
      </c>
      <c r="D24" s="200" t="s">
        <v>477</v>
      </c>
      <c r="E24" s="212" t="str">
        <f ca="1">_xlfn.FORMULATEXT(E20)</f>
        <v>=VLOOKUP(TRIM(MID($A20,1,FIND(" ",$A20))),'G:\office2013\excelfun2013-AEI005200\example\Excel2013\ch10\[FunCh10-lookup1.xlsx]參照函數'!$A:$F,1,0)</v>
      </c>
    </row>
    <row r="25" spans="1:9">
      <c r="A25" s="223" t="s">
        <v>460</v>
      </c>
      <c r="B25" s="210" t="s">
        <v>461</v>
      </c>
      <c r="C25" s="211" t="s">
        <v>489</v>
      </c>
      <c r="D25" s="200" t="s">
        <v>490</v>
      </c>
      <c r="E25" s="211" t="b">
        <f>_xlfn.ISFORMULA(A25)</f>
        <v>0</v>
      </c>
    </row>
    <row r="26" spans="1:9">
      <c r="A26" s="223" t="s">
        <v>462</v>
      </c>
      <c r="B26" s="210" t="s">
        <v>463</v>
      </c>
      <c r="C26" s="211" t="s">
        <v>489</v>
      </c>
      <c r="D26" s="213" t="s">
        <v>491</v>
      </c>
      <c r="E26" s="211">
        <f ca="1">_xlfn.SHEET()</f>
        <v>2</v>
      </c>
    </row>
    <row r="27" spans="1:9">
      <c r="A27" s="221" t="s">
        <v>464</v>
      </c>
      <c r="B27" s="214" t="s">
        <v>465</v>
      </c>
      <c r="C27" s="211" t="s">
        <v>489</v>
      </c>
      <c r="D27" s="213" t="s">
        <v>492</v>
      </c>
      <c r="E27" s="211">
        <f ca="1">_xlfn.SHEETS()</f>
        <v>13</v>
      </c>
    </row>
    <row r="28" spans="1:9">
      <c r="A28" s="221" t="s">
        <v>466</v>
      </c>
      <c r="B28" s="214" t="s">
        <v>467</v>
      </c>
      <c r="C28" s="215" t="s">
        <v>493</v>
      </c>
      <c r="D28" s="213" t="s">
        <v>494</v>
      </c>
      <c r="E28" s="211" t="str">
        <f>_xlfn.UNICHAR(65)</f>
        <v>A</v>
      </c>
    </row>
  </sheetData>
  <phoneticPr fontId="5" type="noConversion"/>
  <hyperlinks>
    <hyperlink ref="A9" r:id="rId1" display="http://office.microsoft.com/zh-tw/excel-help/redir/HA102753122.aspx?CTT=5&amp;origin=HA102752955" xr:uid="{00000000-0004-0000-0100-000000000000}"/>
    <hyperlink ref="A10" r:id="rId2" display="http://office.microsoft.com/zh-tw/excel-help/redir/HA102753117.aspx?CTT=5&amp;origin=HA102752955" xr:uid="{00000000-0004-0000-0100-000001000000}"/>
    <hyperlink ref="A7" r:id="rId3" display="http://office.microsoft.com/zh-tw/excel-help/redir/HA102753094.aspx?CTT=5&amp;origin=HA102752955" xr:uid="{00000000-0004-0000-0100-000002000000}"/>
    <hyperlink ref="A12" r:id="rId4" display="http://office.microsoft.com/zh-tw/excel-help/redir/HA102753091.aspx?CTT=5&amp;origin=HA102752955" xr:uid="{00000000-0004-0000-0100-000003000000}"/>
    <hyperlink ref="A13" r:id="rId5" display="http://office.microsoft.com/zh-tw/excel-help/redir/HA102753089.aspx?CTT=5&amp;origin=HA102752955" xr:uid="{00000000-0004-0000-0100-000004000000}"/>
    <hyperlink ref="A16" r:id="rId6" display="http://office.microsoft.com/zh-tw/excel-help/redir/HA102753280.aspx?CTT=5&amp;origin=HA102752955" xr:uid="{00000000-0004-0000-0100-000005000000}"/>
    <hyperlink ref="A17" r:id="rId7" display="http://office.microsoft.com/zh-tw/excel-help/redir/HA102753004.aspx?CTT=5&amp;origin=HA102752955" xr:uid="{00000000-0004-0000-0100-000006000000}"/>
    <hyperlink ref="A3" r:id="rId8" display="http://office.microsoft.com/zh-tw/excel-help/redir/HA102752997.aspx?CTT=5&amp;origin=HA102752955" xr:uid="{00000000-0004-0000-0100-000007000000}"/>
    <hyperlink ref="A19" r:id="rId9" display="http://office.microsoft.com/zh-tw/excel-help/redir/HA102752995.aspx?CTT=5&amp;origin=HA102752955" xr:uid="{00000000-0004-0000-0100-000008000000}"/>
    <hyperlink ref="A5" r:id="rId10" display="http://office.microsoft.com/zh-tw/excel-help/redir/HA102752976.aspx?CTT=5&amp;origin=HA102752955" xr:uid="{00000000-0004-0000-0100-000009000000}"/>
    <hyperlink ref="A8" r:id="rId11" display="http://office.microsoft.com/zh-tw/excel-help/redir/HA102752975.aspx?CTT=5&amp;origin=HA102752955" xr:uid="{00000000-0004-0000-0100-00000A000000}"/>
    <hyperlink ref="A4" r:id="rId12" display="http://office.microsoft.com/zh-tw/excel-help/redir/HA102752947.aspx?CTT=5&amp;origin=HA102752955" xr:uid="{00000000-0004-0000-0100-00000B000000}"/>
    <hyperlink ref="A6" r:id="rId13" display="http://office.microsoft.com/zh-tw/excel-help/redir/HA102752945.aspx?CTT=5&amp;origin=HA102752955" xr:uid="{00000000-0004-0000-0100-00000C000000}"/>
    <hyperlink ref="A11" r:id="rId14" display="http://office.microsoft.com/zh-tw/excel-help/redir/HA102752910.aspx?CTT=5&amp;origin=HA102752955" xr:uid="{00000000-0004-0000-0100-00000D000000}"/>
    <hyperlink ref="A14" r:id="rId15" display="http://office.microsoft.com/zh-tw/excel-help/redir/HA102752879.aspx?CTT=5&amp;origin=HA102752955" xr:uid="{00000000-0004-0000-0100-00000E000000}"/>
    <hyperlink ref="A15" r:id="rId16" display="http://office.microsoft.com/zh-tw/excel-help/redir/HA102752878.aspx?CTT=5&amp;origin=HA102752955" xr:uid="{00000000-0004-0000-0100-00000F000000}"/>
    <hyperlink ref="A18" r:id="rId17" display="http://office.microsoft.com/zh-tw/excel-help/redir/HA102752876.aspx?CTT=5&amp;origin=HA102752955" xr:uid="{00000000-0004-0000-0100-000010000000}"/>
    <hyperlink ref="B18" r:id="rId18" display="javascript:AppendPopup(this,'207323483_1')" xr:uid="{00000000-0004-0000-0100-000011000000}"/>
    <hyperlink ref="A20" r:id="rId19" display="http://office.microsoft.com/zh-tw/excel-help/redir/HA102752833.aspx?CTT=5&amp;origin=HA102752955" xr:uid="{00000000-0004-0000-0100-000012000000}"/>
    <hyperlink ref="A2" r:id="rId20" display="http://office.microsoft.com/zh-tw/excel-help/redir/HA102752820.aspx?CTT=5&amp;origin=HA102752955" xr:uid="{00000000-0004-0000-0100-000013000000}"/>
    <hyperlink ref="A24" r:id="rId21" display="http://office.microsoft.com/zh-tw/excel-help/redir/HA102753280.aspx?CTT=5&amp;origin=HA103980604" xr:uid="{00000000-0004-0000-0100-000014000000}"/>
    <hyperlink ref="A25" r:id="rId22" display="http://office.microsoft.com/zh-tw/excel-help/redir/HA102753291.aspx?CTT=5&amp;origin=HA103980604" xr:uid="{00000000-0004-0000-0100-000015000000}"/>
    <hyperlink ref="A26" r:id="rId23" display="http://office.microsoft.com/zh-tw/excel-help/redir/HA102753270.aspx?CTT=5&amp;origin=HA103980604" xr:uid="{00000000-0004-0000-0100-000016000000}"/>
    <hyperlink ref="A27" r:id="rId24" display="http://office.microsoft.com/zh-tw/excel-help/redir/HA102753271.aspx?CTT=5&amp;origin=HA103980604" xr:uid="{00000000-0004-0000-0100-000017000000}"/>
    <hyperlink ref="A28" r:id="rId25" display="http://office.microsoft.com/zh-tw/excel-help/redir/HA102753273.aspx?CTT=5&amp;origin=HA103980604" xr:uid="{00000000-0004-0000-0100-000018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20" sqref="C20"/>
    </sheetView>
  </sheetViews>
  <sheetFormatPr defaultRowHeight="16.2"/>
  <cols>
    <col min="1" max="1" width="14.44140625" customWidth="1"/>
    <col min="2" max="2" width="39.21875" style="19" customWidth="1"/>
    <col min="3" max="3" width="37.33203125" customWidth="1"/>
    <col min="5" max="5" width="18.33203125" bestFit="1" customWidth="1"/>
  </cols>
  <sheetData>
    <row r="1" spans="1:6" s="11" customFormat="1">
      <c r="A1" s="7" t="s">
        <v>18</v>
      </c>
      <c r="B1" s="8" t="s">
        <v>19</v>
      </c>
      <c r="C1" s="9" t="s">
        <v>20</v>
      </c>
      <c r="D1" s="10" t="s">
        <v>21</v>
      </c>
      <c r="E1" s="10" t="s">
        <v>22</v>
      </c>
      <c r="F1" s="11" t="s">
        <v>468</v>
      </c>
    </row>
    <row r="2" spans="1:6">
      <c r="A2" s="12" t="s">
        <v>23</v>
      </c>
      <c r="B2" s="13" t="s">
        <v>24</v>
      </c>
      <c r="C2" s="14" t="s">
        <v>25</v>
      </c>
      <c r="D2" s="12" t="s">
        <v>26</v>
      </c>
      <c r="E2" s="12"/>
      <c r="F2" s="12" t="s">
        <v>415</v>
      </c>
    </row>
    <row r="3" spans="1:6" ht="32.4">
      <c r="A3" s="12" t="s">
        <v>27</v>
      </c>
      <c r="B3" s="13" t="s">
        <v>28</v>
      </c>
      <c r="C3" s="14" t="s">
        <v>29</v>
      </c>
      <c r="D3" s="12" t="s">
        <v>30</v>
      </c>
      <c r="E3" s="12"/>
      <c r="F3" s="12" t="s">
        <v>418</v>
      </c>
    </row>
    <row r="4" spans="1:6" ht="32.4">
      <c r="A4" s="12" t="s">
        <v>31</v>
      </c>
      <c r="B4" s="13" t="s">
        <v>32</v>
      </c>
      <c r="C4" s="14" t="s">
        <v>33</v>
      </c>
      <c r="D4" s="12" t="s">
        <v>30</v>
      </c>
      <c r="E4" s="12"/>
      <c r="F4" s="12" t="s">
        <v>407</v>
      </c>
    </row>
    <row r="5" spans="1:6" ht="48.6">
      <c r="A5" s="15" t="s">
        <v>34</v>
      </c>
      <c r="B5" s="16" t="s">
        <v>35</v>
      </c>
      <c r="C5" s="17" t="s">
        <v>36</v>
      </c>
      <c r="D5" s="18" t="s">
        <v>30</v>
      </c>
      <c r="E5" s="17"/>
      <c r="F5" s="12" t="s">
        <v>425</v>
      </c>
    </row>
    <row r="6" spans="1:6">
      <c r="A6" s="15" t="s">
        <v>37</v>
      </c>
      <c r="B6" s="16" t="s">
        <v>38</v>
      </c>
      <c r="C6" s="18" t="s">
        <v>39</v>
      </c>
      <c r="D6" s="15" t="s">
        <v>30</v>
      </c>
      <c r="E6" s="15"/>
      <c r="F6" s="12" t="s">
        <v>429</v>
      </c>
    </row>
    <row r="7" spans="1:6">
      <c r="A7" s="21" t="s">
        <v>49</v>
      </c>
      <c r="B7" s="22" t="s">
        <v>50</v>
      </c>
      <c r="C7" s="23" t="s">
        <v>51</v>
      </c>
      <c r="D7" s="21" t="s">
        <v>30</v>
      </c>
      <c r="E7" s="21"/>
      <c r="F7" s="12" t="s">
        <v>440</v>
      </c>
    </row>
    <row r="8" spans="1:6">
      <c r="A8" s="21" t="s">
        <v>52</v>
      </c>
      <c r="B8" s="22" t="s">
        <v>53</v>
      </c>
      <c r="C8" s="23" t="s">
        <v>54</v>
      </c>
      <c r="D8" s="21" t="s">
        <v>30</v>
      </c>
      <c r="E8" s="21"/>
      <c r="F8" s="12" t="s">
        <v>444</v>
      </c>
    </row>
    <row r="9" spans="1:6" ht="32.4">
      <c r="A9" s="28" t="s">
        <v>40</v>
      </c>
      <c r="B9" s="29" t="s">
        <v>41</v>
      </c>
      <c r="C9" s="30" t="s">
        <v>42</v>
      </c>
      <c r="D9" s="28" t="s">
        <v>30</v>
      </c>
      <c r="E9" s="28"/>
      <c r="F9" s="12" t="s">
        <v>391</v>
      </c>
    </row>
    <row r="10" spans="1:6">
      <c r="A10" s="28" t="s">
        <v>43</v>
      </c>
      <c r="B10" s="29" t="s">
        <v>44</v>
      </c>
      <c r="C10" s="30" t="s">
        <v>45</v>
      </c>
      <c r="D10" s="28" t="s">
        <v>30</v>
      </c>
      <c r="E10" s="28"/>
      <c r="F10" s="12" t="s">
        <v>452</v>
      </c>
    </row>
    <row r="11" spans="1:6" ht="32.4">
      <c r="A11" s="28" t="s">
        <v>46</v>
      </c>
      <c r="B11" s="29" t="s">
        <v>47</v>
      </c>
      <c r="C11" s="30" t="s">
        <v>48</v>
      </c>
      <c r="D11" s="28" t="s">
        <v>30</v>
      </c>
      <c r="E11" s="28"/>
      <c r="F11" s="12" t="s">
        <v>398</v>
      </c>
    </row>
    <row r="12" spans="1:6">
      <c r="A12" s="15" t="s">
        <v>55</v>
      </c>
      <c r="B12" s="16" t="s">
        <v>56</v>
      </c>
      <c r="C12" s="20" t="s">
        <v>57</v>
      </c>
      <c r="D12" t="s">
        <v>30</v>
      </c>
      <c r="F12" s="12" t="s">
        <v>411</v>
      </c>
    </row>
    <row r="13" spans="1:6">
      <c r="A13" s="15" t="s">
        <v>58</v>
      </c>
      <c r="B13" s="16" t="s">
        <v>59</v>
      </c>
      <c r="C13" s="20" t="s">
        <v>60</v>
      </c>
      <c r="D13" t="s">
        <v>30</v>
      </c>
      <c r="F13" s="12" t="s">
        <v>394</v>
      </c>
    </row>
    <row r="14" spans="1:6">
      <c r="A14" s="15" t="s">
        <v>61</v>
      </c>
      <c r="B14" s="16" t="s">
        <v>62</v>
      </c>
      <c r="C14" s="20" t="s">
        <v>63</v>
      </c>
      <c r="D14" t="s">
        <v>30</v>
      </c>
      <c r="F14" s="12" t="s">
        <v>402</v>
      </c>
    </row>
    <row r="15" spans="1:6">
      <c r="A15" s="15" t="s">
        <v>64</v>
      </c>
      <c r="B15" s="16" t="s">
        <v>65</v>
      </c>
      <c r="C15" s="20" t="s">
        <v>66</v>
      </c>
      <c r="D15" t="s">
        <v>30</v>
      </c>
      <c r="F15" s="12" t="s">
        <v>422</v>
      </c>
    </row>
    <row r="16" spans="1:6" ht="97.2">
      <c r="A16" t="s">
        <v>67</v>
      </c>
      <c r="B16" s="19" t="s">
        <v>68</v>
      </c>
      <c r="C16" s="20" t="s">
        <v>69</v>
      </c>
      <c r="D16" t="s">
        <v>30</v>
      </c>
      <c r="F16" s="12" t="s">
        <v>432</v>
      </c>
    </row>
    <row r="17" spans="1:6">
      <c r="A17" s="12" t="s">
        <v>70</v>
      </c>
      <c r="B17" s="13" t="s">
        <v>71</v>
      </c>
      <c r="C17" s="20" t="s">
        <v>72</v>
      </c>
      <c r="D17" t="s">
        <v>73</v>
      </c>
      <c r="E17" s="34" t="s">
        <v>74</v>
      </c>
      <c r="F17" s="12" t="s">
        <v>435</v>
      </c>
    </row>
    <row r="18" spans="1:6" ht="32.4">
      <c r="A18" t="s">
        <v>75</v>
      </c>
      <c r="B18" s="19" t="s">
        <v>76</v>
      </c>
      <c r="C18" s="20" t="s">
        <v>77</v>
      </c>
      <c r="D18" t="s">
        <v>30</v>
      </c>
      <c r="F18" s="12" t="s">
        <v>448</v>
      </c>
    </row>
    <row r="22" spans="1:6">
      <c r="C22">
        <f>AREAS(A1:E18)</f>
        <v>1</v>
      </c>
    </row>
  </sheetData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E59"/>
  <sheetViews>
    <sheetView tabSelected="1" workbookViewId="0">
      <selection activeCell="AE2" sqref="AE2"/>
    </sheetView>
  </sheetViews>
  <sheetFormatPr defaultRowHeight="16.2"/>
  <cols>
    <col min="1" max="21" width="4.33203125" customWidth="1"/>
    <col min="26" max="26" width="10" bestFit="1" customWidth="1"/>
    <col min="27" max="27" width="10.109375" customWidth="1"/>
    <col min="28" max="28" width="23.77734375" customWidth="1"/>
    <col min="29" max="29" width="7.33203125" customWidth="1"/>
    <col min="31" max="31" width="18.109375" customWidth="1"/>
  </cols>
  <sheetData>
    <row r="1" spans="1:31" ht="20.399999999999999" thickBot="1">
      <c r="A1" s="224" t="s">
        <v>82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112" t="s">
        <v>175</v>
      </c>
      <c r="W1" s="112" t="s">
        <v>176</v>
      </c>
      <c r="X1" s="113" t="s">
        <v>177</v>
      </c>
      <c r="Y1" s="113" t="s">
        <v>178</v>
      </c>
      <c r="Z1" s="114" t="s">
        <v>179</v>
      </c>
      <c r="AA1" s="114" t="s">
        <v>179</v>
      </c>
      <c r="AB1" s="114" t="s">
        <v>179</v>
      </c>
      <c r="AC1" s="115" t="s">
        <v>180</v>
      </c>
      <c r="AD1" s="117" t="s">
        <v>182</v>
      </c>
      <c r="AE1" s="116" t="s">
        <v>181</v>
      </c>
    </row>
    <row r="2" spans="1:31" ht="16.8" thickTop="1">
      <c r="A2" s="39"/>
      <c r="B2" s="40"/>
      <c r="C2" s="41" t="s">
        <v>83</v>
      </c>
      <c r="D2" s="40"/>
      <c r="E2" s="41" t="s">
        <v>84</v>
      </c>
      <c r="F2" s="40"/>
      <c r="G2" s="42"/>
      <c r="H2" s="43"/>
      <c r="I2" s="40"/>
      <c r="J2" s="41" t="s">
        <v>85</v>
      </c>
      <c r="K2" s="40"/>
      <c r="L2" s="41" t="s">
        <v>84</v>
      </c>
      <c r="M2" s="40"/>
      <c r="N2" s="42"/>
      <c r="O2" s="44"/>
      <c r="P2" s="40"/>
      <c r="Q2" s="41" t="s">
        <v>86</v>
      </c>
      <c r="R2" s="40"/>
      <c r="S2" s="41" t="s">
        <v>84</v>
      </c>
      <c r="T2" s="40"/>
      <c r="U2" s="42"/>
      <c r="V2" s="1">
        <f>ROWS(A2:U2)</f>
        <v>1</v>
      </c>
      <c r="W2">
        <f>ROWS($A$2:U2)</f>
        <v>1</v>
      </c>
      <c r="X2">
        <f>COLUMN($A$2:U2)</f>
        <v>1</v>
      </c>
      <c r="Y2">
        <f>COLUMNS($A$2:U2)</f>
        <v>21</v>
      </c>
      <c r="Z2" s="32" t="str">
        <f>ADDRESS(1,1)</f>
        <v>$A$1</v>
      </c>
      <c r="AA2" s="32" t="str">
        <f>ADDRESS(1,1,1,0,)</f>
        <v>R1C1</v>
      </c>
      <c r="AB2" s="32" t="str">
        <f>ADDRESS(1,1,1,0,"[ROWS&amp;COLUMNS]")</f>
        <v>'[ROWS&amp;COLUMNS]'!R1C1</v>
      </c>
      <c r="AC2" s="51">
        <f ca="1">OFFSET(A1,3,5)</f>
        <v>1</v>
      </c>
      <c r="AD2">
        <f>AREAS((A2:G15,H2:N15,O2:U15,A16:G29))</f>
        <v>4</v>
      </c>
      <c r="AE2" t="str">
        <f ca="1">_xlfn.FORMULATEXT(AD2)</f>
        <v>=AREAS((A2:G15,H2:N15,O2:U15,A16:G29))</v>
      </c>
    </row>
    <row r="3" spans="1:31">
      <c r="A3" s="45" t="s">
        <v>87</v>
      </c>
      <c r="B3" s="46" t="s">
        <v>88</v>
      </c>
      <c r="C3" s="46" t="s">
        <v>89</v>
      </c>
      <c r="D3" s="46" t="s">
        <v>90</v>
      </c>
      <c r="E3" s="46" t="s">
        <v>91</v>
      </c>
      <c r="F3" s="46" t="s">
        <v>92</v>
      </c>
      <c r="G3" s="47" t="s">
        <v>93</v>
      </c>
      <c r="H3" s="48" t="s">
        <v>87</v>
      </c>
      <c r="I3" s="46" t="s">
        <v>88</v>
      </c>
      <c r="J3" s="46" t="s">
        <v>89</v>
      </c>
      <c r="K3" s="46" t="s">
        <v>90</v>
      </c>
      <c r="L3" s="46" t="s">
        <v>91</v>
      </c>
      <c r="M3" s="46" t="s">
        <v>92</v>
      </c>
      <c r="N3" s="47" t="s">
        <v>94</v>
      </c>
      <c r="O3" s="48" t="s">
        <v>87</v>
      </c>
      <c r="P3" s="46" t="s">
        <v>88</v>
      </c>
      <c r="Q3" s="46" t="s">
        <v>89</v>
      </c>
      <c r="R3" s="46" t="s">
        <v>90</v>
      </c>
      <c r="S3" s="46" t="s">
        <v>91</v>
      </c>
      <c r="T3" s="46" t="s">
        <v>92</v>
      </c>
      <c r="U3" s="47" t="s">
        <v>94</v>
      </c>
      <c r="V3" s="1">
        <f t="shared" ref="V3:V21" si="0">ROWS(A3:U3)</f>
        <v>1</v>
      </c>
      <c r="W3">
        <f>ROWS($A$2:U3)</f>
        <v>2</v>
      </c>
      <c r="X3">
        <f>COLUMN($A$2:U3)</f>
        <v>1</v>
      </c>
      <c r="Y3">
        <f>COLUMNS($A$2:U3)</f>
        <v>21</v>
      </c>
    </row>
    <row r="4" spans="1:31">
      <c r="A4" s="49"/>
      <c r="B4" s="50"/>
      <c r="C4" s="50"/>
      <c r="D4" s="50"/>
      <c r="E4" s="50"/>
      <c r="F4" s="51">
        <v>1</v>
      </c>
      <c r="G4" s="52">
        <v>2</v>
      </c>
      <c r="H4" s="53"/>
      <c r="I4" s="54">
        <v>1</v>
      </c>
      <c r="J4" s="54">
        <v>2</v>
      </c>
      <c r="K4" s="54">
        <v>3</v>
      </c>
      <c r="L4" s="54">
        <v>4</v>
      </c>
      <c r="M4" s="54">
        <v>5</v>
      </c>
      <c r="N4" s="55">
        <v>6</v>
      </c>
      <c r="O4" s="53"/>
      <c r="P4" s="54">
        <v>1</v>
      </c>
      <c r="Q4" s="54">
        <v>2</v>
      </c>
      <c r="R4" s="54">
        <v>3</v>
      </c>
      <c r="S4" s="54">
        <v>4</v>
      </c>
      <c r="T4" s="54">
        <v>5</v>
      </c>
      <c r="U4" s="52">
        <v>6</v>
      </c>
      <c r="V4" s="1">
        <f t="shared" si="0"/>
        <v>1</v>
      </c>
      <c r="W4">
        <f>ROWS($A$2:U4)</f>
        <v>3</v>
      </c>
      <c r="X4">
        <f>COLUMN($A$2:U4)</f>
        <v>1</v>
      </c>
      <c r="Y4">
        <f>COLUMNS($A$2:U4)</f>
        <v>21</v>
      </c>
    </row>
    <row r="5" spans="1:31">
      <c r="A5" s="56"/>
      <c r="B5" s="57"/>
      <c r="C5" s="57"/>
      <c r="D5" s="57"/>
      <c r="E5" s="57"/>
      <c r="F5" s="58" t="s">
        <v>95</v>
      </c>
      <c r="G5" s="59" t="s">
        <v>96</v>
      </c>
      <c r="H5" s="60"/>
      <c r="I5" s="61" t="s">
        <v>96</v>
      </c>
      <c r="J5" s="61" t="s">
        <v>97</v>
      </c>
      <c r="K5" s="61" t="s">
        <v>98</v>
      </c>
      <c r="L5" s="62" t="s">
        <v>99</v>
      </c>
      <c r="M5" s="61" t="s">
        <v>100</v>
      </c>
      <c r="N5" s="63" t="s">
        <v>101</v>
      </c>
      <c r="O5" s="60"/>
      <c r="P5" s="61" t="s">
        <v>102</v>
      </c>
      <c r="Q5" s="61" t="s">
        <v>95</v>
      </c>
      <c r="R5" s="61" t="s">
        <v>96</v>
      </c>
      <c r="S5" s="61" t="s">
        <v>97</v>
      </c>
      <c r="T5" s="61" t="s">
        <v>98</v>
      </c>
      <c r="U5" s="64" t="s">
        <v>103</v>
      </c>
      <c r="V5" s="1">
        <f t="shared" si="0"/>
        <v>1</v>
      </c>
      <c r="W5">
        <f>ROWS($A$2:U5)</f>
        <v>4</v>
      </c>
      <c r="X5">
        <f>COLUMN($A$2:U5)</f>
        <v>1</v>
      </c>
      <c r="Y5">
        <f>COLUMNS($A$2:U5)</f>
        <v>21</v>
      </c>
    </row>
    <row r="6" spans="1:31">
      <c r="A6" s="65">
        <v>3</v>
      </c>
      <c r="B6" s="54">
        <v>4</v>
      </c>
      <c r="C6" s="54">
        <v>5</v>
      </c>
      <c r="D6" s="54">
        <v>6</v>
      </c>
      <c r="E6" s="54">
        <v>7</v>
      </c>
      <c r="F6" s="54">
        <v>8</v>
      </c>
      <c r="G6" s="52">
        <v>9</v>
      </c>
      <c r="H6" s="65">
        <v>7</v>
      </c>
      <c r="I6" s="54">
        <v>8</v>
      </c>
      <c r="J6" s="54">
        <v>9</v>
      </c>
      <c r="K6" s="54">
        <v>10</v>
      </c>
      <c r="L6" s="54">
        <v>11</v>
      </c>
      <c r="M6" s="54">
        <v>12</v>
      </c>
      <c r="N6" s="66">
        <v>13</v>
      </c>
      <c r="O6" s="65">
        <v>7</v>
      </c>
      <c r="P6" s="54">
        <v>8</v>
      </c>
      <c r="Q6" s="54">
        <v>9</v>
      </c>
      <c r="R6" s="54">
        <v>10</v>
      </c>
      <c r="S6" s="54">
        <v>11</v>
      </c>
      <c r="T6" s="54">
        <v>12</v>
      </c>
      <c r="U6" s="52">
        <v>13</v>
      </c>
      <c r="V6" s="1">
        <f t="shared" si="0"/>
        <v>1</v>
      </c>
      <c r="W6">
        <f>ROWS($A$2:U6)</f>
        <v>5</v>
      </c>
      <c r="X6">
        <f>COLUMN($A$2:U6)</f>
        <v>1</v>
      </c>
      <c r="Y6">
        <f>COLUMNS($A$2:U6)</f>
        <v>21</v>
      </c>
    </row>
    <row r="7" spans="1:31" ht="22.2">
      <c r="A7" s="67" t="s">
        <v>97</v>
      </c>
      <c r="B7" s="61" t="s">
        <v>98</v>
      </c>
      <c r="C7" s="62" t="s">
        <v>104</v>
      </c>
      <c r="D7" s="61" t="s">
        <v>100</v>
      </c>
      <c r="E7" s="61" t="s">
        <v>101</v>
      </c>
      <c r="F7" s="61" t="s">
        <v>105</v>
      </c>
      <c r="G7" s="59" t="s">
        <v>106</v>
      </c>
      <c r="H7" s="67" t="s">
        <v>105</v>
      </c>
      <c r="I7" s="61" t="s">
        <v>106</v>
      </c>
      <c r="J7" s="61" t="s">
        <v>107</v>
      </c>
      <c r="K7" s="61" t="s">
        <v>108</v>
      </c>
      <c r="L7" s="61" t="s">
        <v>109</v>
      </c>
      <c r="M7" s="61" t="s">
        <v>110</v>
      </c>
      <c r="N7" s="68" t="s">
        <v>111</v>
      </c>
      <c r="O7" s="67" t="s">
        <v>100</v>
      </c>
      <c r="P7" s="61" t="s">
        <v>101</v>
      </c>
      <c r="Q7" s="61" t="s">
        <v>105</v>
      </c>
      <c r="R7" s="61" t="s">
        <v>106</v>
      </c>
      <c r="S7" s="61" t="s">
        <v>107</v>
      </c>
      <c r="T7" s="61" t="s">
        <v>108</v>
      </c>
      <c r="U7" s="59" t="s">
        <v>109</v>
      </c>
      <c r="V7" s="1">
        <f t="shared" si="0"/>
        <v>1</v>
      </c>
      <c r="W7">
        <f>ROWS($A$2:U7)</f>
        <v>6</v>
      </c>
      <c r="X7">
        <f>COLUMN($A$2:U7)</f>
        <v>1</v>
      </c>
      <c r="Y7">
        <f>COLUMNS($A$2:U7)</f>
        <v>21</v>
      </c>
    </row>
    <row r="8" spans="1:31">
      <c r="A8" s="65">
        <v>10</v>
      </c>
      <c r="B8" s="54">
        <v>11</v>
      </c>
      <c r="C8" s="54">
        <v>12</v>
      </c>
      <c r="D8" s="54">
        <v>13</v>
      </c>
      <c r="E8" s="54">
        <v>14</v>
      </c>
      <c r="F8" s="54">
        <v>15</v>
      </c>
      <c r="G8" s="52">
        <v>16</v>
      </c>
      <c r="H8" s="69">
        <v>14</v>
      </c>
      <c r="I8" s="51">
        <v>15</v>
      </c>
      <c r="J8" s="51">
        <v>16</v>
      </c>
      <c r="K8" s="70">
        <v>17</v>
      </c>
      <c r="L8" s="70">
        <v>18</v>
      </c>
      <c r="M8" s="71">
        <v>19</v>
      </c>
      <c r="N8" s="52">
        <v>20</v>
      </c>
      <c r="O8" s="65">
        <v>14</v>
      </c>
      <c r="P8" s="54">
        <v>15</v>
      </c>
      <c r="Q8" s="54">
        <v>16</v>
      </c>
      <c r="R8" s="54">
        <v>17</v>
      </c>
      <c r="S8" s="54">
        <v>18</v>
      </c>
      <c r="T8" s="54">
        <v>19</v>
      </c>
      <c r="U8" s="52">
        <v>20</v>
      </c>
      <c r="V8" s="1">
        <f t="shared" si="0"/>
        <v>1</v>
      </c>
      <c r="W8">
        <f>ROWS($A$2:U8)</f>
        <v>7</v>
      </c>
      <c r="X8">
        <f>COLUMN($A$2:U8)</f>
        <v>1</v>
      </c>
      <c r="Y8">
        <f>COLUMNS($A$2:U8)</f>
        <v>21</v>
      </c>
    </row>
    <row r="9" spans="1:31" ht="22.2">
      <c r="A9" s="67" t="s">
        <v>107</v>
      </c>
      <c r="B9" s="61" t="s">
        <v>108</v>
      </c>
      <c r="C9" s="61" t="s">
        <v>109</v>
      </c>
      <c r="D9" s="61" t="s">
        <v>110</v>
      </c>
      <c r="E9" s="61" t="s">
        <v>112</v>
      </c>
      <c r="F9" s="72" t="s">
        <v>113</v>
      </c>
      <c r="G9" s="59" t="s">
        <v>114</v>
      </c>
      <c r="H9" s="73" t="s">
        <v>115</v>
      </c>
      <c r="I9" s="58" t="s">
        <v>114</v>
      </c>
      <c r="J9" s="58" t="s">
        <v>116</v>
      </c>
      <c r="K9" s="74" t="s">
        <v>117</v>
      </c>
      <c r="L9" s="74" t="s">
        <v>118</v>
      </c>
      <c r="M9" s="75" t="s">
        <v>119</v>
      </c>
      <c r="N9" s="59" t="s">
        <v>120</v>
      </c>
      <c r="O9" s="67" t="s">
        <v>110</v>
      </c>
      <c r="P9" s="61" t="s">
        <v>112</v>
      </c>
      <c r="Q9" s="61" t="s">
        <v>121</v>
      </c>
      <c r="R9" s="61" t="s">
        <v>114</v>
      </c>
      <c r="S9" s="61" t="s">
        <v>116</v>
      </c>
      <c r="T9" s="61" t="s">
        <v>117</v>
      </c>
      <c r="U9" s="59" t="s">
        <v>118</v>
      </c>
      <c r="V9" s="1">
        <f t="shared" si="0"/>
        <v>1</v>
      </c>
      <c r="W9">
        <f>ROWS($A$2:U9)</f>
        <v>8</v>
      </c>
      <c r="X9">
        <f>COLUMN($A$2:U9)</f>
        <v>1</v>
      </c>
      <c r="Y9">
        <f>COLUMNS($A$2:U9)</f>
        <v>21</v>
      </c>
    </row>
    <row r="10" spans="1:31">
      <c r="A10" s="65">
        <v>17</v>
      </c>
      <c r="B10" s="54">
        <v>18</v>
      </c>
      <c r="C10" s="54">
        <v>19</v>
      </c>
      <c r="D10" s="54">
        <v>20</v>
      </c>
      <c r="E10" s="54">
        <v>21</v>
      </c>
      <c r="F10" s="54">
        <v>22</v>
      </c>
      <c r="G10" s="52">
        <v>23</v>
      </c>
      <c r="H10" s="65">
        <v>21</v>
      </c>
      <c r="I10" s="54">
        <v>22</v>
      </c>
      <c r="J10" s="54">
        <v>23</v>
      </c>
      <c r="K10" s="54">
        <v>24</v>
      </c>
      <c r="L10" s="54">
        <v>25</v>
      </c>
      <c r="M10" s="54">
        <v>26</v>
      </c>
      <c r="N10" s="52">
        <v>27</v>
      </c>
      <c r="O10" s="65">
        <v>21</v>
      </c>
      <c r="P10" s="54">
        <v>22</v>
      </c>
      <c r="Q10" s="54">
        <v>23</v>
      </c>
      <c r="R10" s="54">
        <v>24</v>
      </c>
      <c r="S10" s="54">
        <v>25</v>
      </c>
      <c r="T10" s="54">
        <v>26</v>
      </c>
      <c r="U10" s="52">
        <v>27</v>
      </c>
      <c r="V10" s="1">
        <f t="shared" si="0"/>
        <v>1</v>
      </c>
      <c r="W10">
        <f>ROWS($A$2:U10)</f>
        <v>9</v>
      </c>
      <c r="X10">
        <f>COLUMN($A$2:U10)</f>
        <v>1</v>
      </c>
      <c r="Y10">
        <f>COLUMNS($A$2:U10)</f>
        <v>21</v>
      </c>
    </row>
    <row r="11" spans="1:31">
      <c r="A11" s="67" t="s">
        <v>116</v>
      </c>
      <c r="B11" s="61" t="s">
        <v>117</v>
      </c>
      <c r="C11" s="61" t="s">
        <v>118</v>
      </c>
      <c r="D11" s="62" t="s">
        <v>122</v>
      </c>
      <c r="E11" s="61" t="s">
        <v>120</v>
      </c>
      <c r="F11" s="61" t="s">
        <v>123</v>
      </c>
      <c r="G11" s="59" t="s">
        <v>124</v>
      </c>
      <c r="H11" s="67" t="s">
        <v>123</v>
      </c>
      <c r="I11" s="61" t="s">
        <v>124</v>
      </c>
      <c r="J11" s="61" t="s">
        <v>125</v>
      </c>
      <c r="K11" s="61" t="s">
        <v>126</v>
      </c>
      <c r="L11" s="61" t="s">
        <v>127</v>
      </c>
      <c r="M11" s="61" t="s">
        <v>128</v>
      </c>
      <c r="N11" s="59" t="s">
        <v>129</v>
      </c>
      <c r="O11" s="76" t="s">
        <v>130</v>
      </c>
      <c r="P11" s="61" t="s">
        <v>120</v>
      </c>
      <c r="Q11" s="77" t="s">
        <v>123</v>
      </c>
      <c r="R11" s="61" t="s">
        <v>124</v>
      </c>
      <c r="S11" s="61" t="s">
        <v>125</v>
      </c>
      <c r="T11" s="61" t="s">
        <v>126</v>
      </c>
      <c r="U11" s="59" t="s">
        <v>127</v>
      </c>
      <c r="V11" s="1">
        <f t="shared" si="0"/>
        <v>1</v>
      </c>
      <c r="W11">
        <f>ROWS($A$2:U11)</f>
        <v>10</v>
      </c>
      <c r="X11">
        <f>COLUMN($A$2:U11)</f>
        <v>1</v>
      </c>
      <c r="Y11">
        <f>COLUMNS($A$2:U11)</f>
        <v>21</v>
      </c>
    </row>
    <row r="12" spans="1:31">
      <c r="A12" s="65">
        <v>24</v>
      </c>
      <c r="B12" s="54">
        <v>25</v>
      </c>
      <c r="C12" s="54">
        <v>26</v>
      </c>
      <c r="D12" s="54">
        <v>27</v>
      </c>
      <c r="E12" s="54">
        <v>28</v>
      </c>
      <c r="F12" s="54">
        <v>29</v>
      </c>
      <c r="G12" s="52">
        <v>30</v>
      </c>
      <c r="H12" s="69">
        <v>28</v>
      </c>
      <c r="I12" s="54"/>
      <c r="J12" s="54"/>
      <c r="K12" s="54"/>
      <c r="L12" s="54"/>
      <c r="M12" s="54"/>
      <c r="N12" s="78"/>
      <c r="O12" s="65">
        <v>28</v>
      </c>
      <c r="P12" s="54">
        <v>29</v>
      </c>
      <c r="Q12" s="54">
        <v>30</v>
      </c>
      <c r="R12" s="54">
        <v>31</v>
      </c>
      <c r="S12" s="54"/>
      <c r="T12" s="54"/>
      <c r="U12" s="78"/>
      <c r="V12" s="1">
        <f t="shared" si="0"/>
        <v>1</v>
      </c>
      <c r="W12">
        <f>ROWS($A$2:U12)</f>
        <v>11</v>
      </c>
      <c r="X12">
        <f>COLUMN($A$2:U12)</f>
        <v>1</v>
      </c>
      <c r="Y12">
        <f>COLUMNS($A$2:U12)</f>
        <v>21</v>
      </c>
    </row>
    <row r="13" spans="1:31">
      <c r="A13" s="67" t="s">
        <v>125</v>
      </c>
      <c r="B13" s="61" t="s">
        <v>126</v>
      </c>
      <c r="C13" s="61" t="s">
        <v>127</v>
      </c>
      <c r="D13" s="61" t="s">
        <v>128</v>
      </c>
      <c r="E13" s="61" t="s">
        <v>129</v>
      </c>
      <c r="F13" s="61" t="s">
        <v>131</v>
      </c>
      <c r="G13" s="59" t="s">
        <v>102</v>
      </c>
      <c r="H13" s="73" t="s">
        <v>131</v>
      </c>
      <c r="I13" s="79"/>
      <c r="J13" s="79"/>
      <c r="K13" s="79"/>
      <c r="L13" s="79"/>
      <c r="M13" s="79"/>
      <c r="N13" s="80"/>
      <c r="O13" s="67" t="s">
        <v>128</v>
      </c>
      <c r="P13" s="61" t="s">
        <v>129</v>
      </c>
      <c r="Q13" s="61" t="s">
        <v>131</v>
      </c>
      <c r="R13" s="61" t="s">
        <v>102</v>
      </c>
      <c r="S13" s="79"/>
      <c r="T13" s="79"/>
      <c r="U13" s="80"/>
      <c r="V13" s="1">
        <f t="shared" si="0"/>
        <v>1</v>
      </c>
      <c r="W13">
        <f>ROWS($A$2:U13)</f>
        <v>12</v>
      </c>
      <c r="X13">
        <f>COLUMN($A$2:U13)</f>
        <v>1</v>
      </c>
      <c r="Y13">
        <f>COLUMNS($A$2:U13)</f>
        <v>21</v>
      </c>
    </row>
    <row r="14" spans="1:31">
      <c r="A14" s="65">
        <v>31</v>
      </c>
      <c r="B14" s="54"/>
      <c r="C14" s="54"/>
      <c r="D14" s="54"/>
      <c r="E14" s="54"/>
      <c r="F14" s="54"/>
      <c r="G14" s="78"/>
      <c r="H14" s="53"/>
      <c r="I14" s="54"/>
      <c r="J14" s="54"/>
      <c r="K14" s="54"/>
      <c r="L14" s="54"/>
      <c r="M14" s="54"/>
      <c r="N14" s="78"/>
      <c r="O14" s="53"/>
      <c r="P14" s="54"/>
      <c r="Q14" s="54"/>
      <c r="R14" s="54"/>
      <c r="S14" s="54"/>
      <c r="T14" s="54"/>
      <c r="U14" s="78"/>
      <c r="V14" s="1">
        <f t="shared" si="0"/>
        <v>1</v>
      </c>
      <c r="W14">
        <f>ROWS($A$2:U14)</f>
        <v>13</v>
      </c>
      <c r="X14">
        <f>COLUMN($A$2:U14)</f>
        <v>1</v>
      </c>
      <c r="Y14">
        <f>COLUMNS($A$2:U14)</f>
        <v>21</v>
      </c>
    </row>
    <row r="15" spans="1:31" ht="16.8" thickBot="1">
      <c r="A15" s="81" t="s">
        <v>95</v>
      </c>
      <c r="B15" s="82"/>
      <c r="C15" s="82"/>
      <c r="D15" s="82"/>
      <c r="E15" s="82"/>
      <c r="F15" s="82"/>
      <c r="G15" s="83"/>
      <c r="H15" s="84"/>
      <c r="I15" s="82"/>
      <c r="J15" s="82"/>
      <c r="K15" s="82"/>
      <c r="L15" s="82"/>
      <c r="M15" s="82"/>
      <c r="N15" s="83"/>
      <c r="O15" s="84"/>
      <c r="P15" s="82"/>
      <c r="Q15" s="82"/>
      <c r="R15" s="82"/>
      <c r="S15" s="82"/>
      <c r="T15" s="82"/>
      <c r="U15" s="83"/>
      <c r="V15" s="1">
        <f t="shared" si="0"/>
        <v>1</v>
      </c>
      <c r="W15">
        <f>ROWS($A$2:U15)</f>
        <v>14</v>
      </c>
      <c r="X15">
        <f>COLUMN($A$2:U15)</f>
        <v>1</v>
      </c>
      <c r="Y15">
        <f>COLUMNS($A$2:U15)</f>
        <v>21</v>
      </c>
    </row>
    <row r="16" spans="1:31" ht="16.8" thickTop="1">
      <c r="A16" s="43"/>
      <c r="B16" s="40"/>
      <c r="C16" s="41" t="s">
        <v>132</v>
      </c>
      <c r="D16" s="40"/>
      <c r="E16" s="41" t="s">
        <v>84</v>
      </c>
      <c r="F16" s="40"/>
      <c r="G16" s="42"/>
      <c r="H16" s="43"/>
      <c r="I16" s="40"/>
      <c r="J16" s="41" t="s">
        <v>133</v>
      </c>
      <c r="K16" s="40"/>
      <c r="L16" s="41" t="s">
        <v>84</v>
      </c>
      <c r="M16" s="40"/>
      <c r="N16" s="42"/>
      <c r="O16" s="43"/>
      <c r="P16" s="40"/>
      <c r="Q16" s="41" t="s">
        <v>93</v>
      </c>
      <c r="R16" s="40"/>
      <c r="S16" s="41" t="s">
        <v>84</v>
      </c>
      <c r="T16" s="40"/>
      <c r="U16" s="42"/>
      <c r="V16" s="1">
        <f t="shared" si="0"/>
        <v>1</v>
      </c>
      <c r="W16">
        <f>ROWS($A$2:U16)</f>
        <v>15</v>
      </c>
      <c r="X16">
        <f>COLUMN($A$2:U16)</f>
        <v>1</v>
      </c>
      <c r="Y16">
        <f>COLUMNS($A$2:U16)</f>
        <v>21</v>
      </c>
    </row>
    <row r="17" spans="1:25">
      <c r="A17" s="48" t="s">
        <v>87</v>
      </c>
      <c r="B17" s="46" t="s">
        <v>88</v>
      </c>
      <c r="C17" s="46" t="s">
        <v>89</v>
      </c>
      <c r="D17" s="46" t="s">
        <v>90</v>
      </c>
      <c r="E17" s="46" t="s">
        <v>91</v>
      </c>
      <c r="F17" s="46" t="s">
        <v>92</v>
      </c>
      <c r="G17" s="47" t="s">
        <v>94</v>
      </c>
      <c r="H17" s="48" t="s">
        <v>87</v>
      </c>
      <c r="I17" s="46" t="s">
        <v>88</v>
      </c>
      <c r="J17" s="46" t="s">
        <v>89</v>
      </c>
      <c r="K17" s="46" t="s">
        <v>90</v>
      </c>
      <c r="L17" s="46" t="s">
        <v>91</v>
      </c>
      <c r="M17" s="46" t="s">
        <v>92</v>
      </c>
      <c r="N17" s="47" t="s">
        <v>94</v>
      </c>
      <c r="O17" s="48" t="s">
        <v>87</v>
      </c>
      <c r="P17" s="46" t="s">
        <v>88</v>
      </c>
      <c r="Q17" s="46" t="s">
        <v>89</v>
      </c>
      <c r="R17" s="46" t="s">
        <v>90</v>
      </c>
      <c r="S17" s="46" t="s">
        <v>91</v>
      </c>
      <c r="T17" s="46" t="s">
        <v>92</v>
      </c>
      <c r="U17" s="47" t="s">
        <v>94</v>
      </c>
      <c r="V17" s="1">
        <f t="shared" si="0"/>
        <v>1</v>
      </c>
      <c r="W17">
        <f>ROWS($A$2:U17)</f>
        <v>16</v>
      </c>
      <c r="X17">
        <f>COLUMN($A$2:U17)</f>
        <v>1</v>
      </c>
      <c r="Y17">
        <f>COLUMNS($A$2:U17)</f>
        <v>21</v>
      </c>
    </row>
    <row r="18" spans="1:25">
      <c r="A18" s="53"/>
      <c r="B18" s="54"/>
      <c r="C18" s="54"/>
      <c r="D18" s="54"/>
      <c r="E18" s="54">
        <v>1</v>
      </c>
      <c r="F18" s="54">
        <v>2</v>
      </c>
      <c r="G18" s="52">
        <v>3</v>
      </c>
      <c r="H18" s="53"/>
      <c r="I18" s="54"/>
      <c r="J18" s="54"/>
      <c r="K18" s="54"/>
      <c r="L18" s="54"/>
      <c r="M18" s="54"/>
      <c r="N18" s="85">
        <v>1</v>
      </c>
      <c r="O18" s="53"/>
      <c r="P18" s="54"/>
      <c r="Q18" s="54">
        <v>1</v>
      </c>
      <c r="R18" s="54">
        <v>2</v>
      </c>
      <c r="S18" s="54">
        <v>3</v>
      </c>
      <c r="T18" s="54">
        <v>4</v>
      </c>
      <c r="U18" s="52">
        <v>5</v>
      </c>
      <c r="V18" s="1">
        <f t="shared" si="0"/>
        <v>1</v>
      </c>
      <c r="W18">
        <f>ROWS($A$2:U18)</f>
        <v>17</v>
      </c>
      <c r="X18">
        <f>COLUMN($A$2:U18)</f>
        <v>1</v>
      </c>
      <c r="Y18">
        <f>COLUMNS($A$2:U18)</f>
        <v>21</v>
      </c>
    </row>
    <row r="19" spans="1:25">
      <c r="A19" s="60"/>
      <c r="B19" s="79"/>
      <c r="C19" s="79"/>
      <c r="D19" s="79"/>
      <c r="E19" s="61" t="s">
        <v>95</v>
      </c>
      <c r="F19" s="61" t="s">
        <v>96</v>
      </c>
      <c r="G19" s="59" t="s">
        <v>97</v>
      </c>
      <c r="H19" s="60"/>
      <c r="I19" s="79"/>
      <c r="J19" s="79"/>
      <c r="K19" s="79"/>
      <c r="L19" s="79"/>
      <c r="M19" s="79"/>
      <c r="N19" s="86" t="s">
        <v>96</v>
      </c>
      <c r="O19" s="60"/>
      <c r="P19" s="79"/>
      <c r="Q19" s="61" t="s">
        <v>97</v>
      </c>
      <c r="R19" s="61" t="s">
        <v>98</v>
      </c>
      <c r="S19" s="61" t="s">
        <v>134</v>
      </c>
      <c r="T19" s="61" t="s">
        <v>100</v>
      </c>
      <c r="U19" s="59" t="s">
        <v>101</v>
      </c>
      <c r="V19" s="1">
        <f t="shared" si="0"/>
        <v>1</v>
      </c>
      <c r="W19">
        <f>ROWS($A$2:U19)</f>
        <v>18</v>
      </c>
      <c r="X19">
        <f>COLUMN($A$2:U19)</f>
        <v>1</v>
      </c>
      <c r="Y19">
        <f>COLUMNS($A$2:U19)</f>
        <v>21</v>
      </c>
    </row>
    <row r="20" spans="1:25">
      <c r="A20" s="65">
        <v>4</v>
      </c>
      <c r="B20" s="51">
        <v>5</v>
      </c>
      <c r="C20" s="54">
        <v>6</v>
      </c>
      <c r="D20" s="54">
        <v>7</v>
      </c>
      <c r="E20" s="54">
        <v>8</v>
      </c>
      <c r="F20" s="54">
        <v>9</v>
      </c>
      <c r="G20" s="52">
        <v>10</v>
      </c>
      <c r="H20" s="65">
        <v>2</v>
      </c>
      <c r="I20" s="54">
        <v>3</v>
      </c>
      <c r="J20" s="54">
        <v>4</v>
      </c>
      <c r="K20" s="54">
        <v>5</v>
      </c>
      <c r="L20" s="54">
        <v>6</v>
      </c>
      <c r="M20" s="54">
        <v>7</v>
      </c>
      <c r="N20" s="52">
        <v>8</v>
      </c>
      <c r="O20" s="65">
        <v>6</v>
      </c>
      <c r="P20" s="54">
        <v>7</v>
      </c>
      <c r="Q20" s="54">
        <v>8</v>
      </c>
      <c r="R20" s="54">
        <v>9</v>
      </c>
      <c r="S20" s="54">
        <v>10</v>
      </c>
      <c r="T20" s="54">
        <v>11</v>
      </c>
      <c r="U20" s="52">
        <v>12</v>
      </c>
      <c r="V20" s="1">
        <f t="shared" si="0"/>
        <v>1</v>
      </c>
      <c r="W20">
        <f>ROWS($A$2:U20)</f>
        <v>19</v>
      </c>
      <c r="X20">
        <f>COLUMN($A$2:U20)</f>
        <v>1</v>
      </c>
      <c r="Y20">
        <f>COLUMNS($A$2:U20)</f>
        <v>21</v>
      </c>
    </row>
    <row r="21" spans="1:25">
      <c r="A21" s="67" t="s">
        <v>98</v>
      </c>
      <c r="B21" s="87" t="s">
        <v>135</v>
      </c>
      <c r="C21" s="61" t="s">
        <v>100</v>
      </c>
      <c r="D21" s="61" t="s">
        <v>101</v>
      </c>
      <c r="E21" s="61" t="s">
        <v>105</v>
      </c>
      <c r="F21" s="61" t="s">
        <v>106</v>
      </c>
      <c r="G21" s="59" t="s">
        <v>107</v>
      </c>
      <c r="H21" s="67" t="s">
        <v>97</v>
      </c>
      <c r="I21" s="61" t="s">
        <v>98</v>
      </c>
      <c r="J21" s="61" t="s">
        <v>134</v>
      </c>
      <c r="K21" s="62" t="s">
        <v>136</v>
      </c>
      <c r="L21" s="61" t="s">
        <v>101</v>
      </c>
      <c r="M21" s="61" t="s">
        <v>105</v>
      </c>
      <c r="N21" s="59" t="s">
        <v>106</v>
      </c>
      <c r="O21" s="76" t="s">
        <v>137</v>
      </c>
      <c r="P21" s="61" t="s">
        <v>106</v>
      </c>
      <c r="Q21" s="61" t="s">
        <v>107</v>
      </c>
      <c r="R21" s="61" t="s">
        <v>108</v>
      </c>
      <c r="S21" s="61" t="s">
        <v>109</v>
      </c>
      <c r="T21" s="61" t="s">
        <v>110</v>
      </c>
      <c r="U21" s="59" t="s">
        <v>138</v>
      </c>
      <c r="V21" s="1">
        <f t="shared" si="0"/>
        <v>1</v>
      </c>
      <c r="W21">
        <f>ROWS($A$2:U21)</f>
        <v>20</v>
      </c>
      <c r="X21">
        <f>COLUMN($A$2:U21)</f>
        <v>1</v>
      </c>
      <c r="Y21">
        <f>COLUMNS($A$2:U21)</f>
        <v>21</v>
      </c>
    </row>
    <row r="22" spans="1:25">
      <c r="A22" s="65">
        <v>11</v>
      </c>
      <c r="B22" s="54">
        <v>12</v>
      </c>
      <c r="C22" s="54">
        <v>13</v>
      </c>
      <c r="D22" s="54">
        <v>14</v>
      </c>
      <c r="E22" s="54">
        <v>15</v>
      </c>
      <c r="F22" s="54">
        <v>16</v>
      </c>
      <c r="G22" s="52">
        <v>17</v>
      </c>
      <c r="H22" s="65">
        <v>9</v>
      </c>
      <c r="I22" s="54">
        <v>10</v>
      </c>
      <c r="J22" s="54">
        <v>11</v>
      </c>
      <c r="K22" s="54">
        <v>12</v>
      </c>
      <c r="L22" s="54">
        <v>13</v>
      </c>
      <c r="M22" s="54">
        <v>14</v>
      </c>
      <c r="N22" s="52">
        <v>15</v>
      </c>
      <c r="O22" s="65">
        <v>13</v>
      </c>
      <c r="P22" s="54">
        <v>14</v>
      </c>
      <c r="Q22" s="54">
        <v>15</v>
      </c>
      <c r="R22" s="51">
        <v>16</v>
      </c>
      <c r="S22" s="54">
        <v>17</v>
      </c>
      <c r="T22" s="54">
        <v>18</v>
      </c>
      <c r="U22" s="52">
        <v>19</v>
      </c>
    </row>
    <row r="23" spans="1:25" ht="22.2">
      <c r="A23" s="67" t="s">
        <v>108</v>
      </c>
      <c r="B23" s="61" t="s">
        <v>109</v>
      </c>
      <c r="C23" s="88" t="s">
        <v>110</v>
      </c>
      <c r="D23" s="61" t="s">
        <v>139</v>
      </c>
      <c r="E23" s="61" t="s">
        <v>114</v>
      </c>
      <c r="F23" s="61" t="s">
        <v>116</v>
      </c>
      <c r="G23" s="59" t="s">
        <v>117</v>
      </c>
      <c r="H23" s="67" t="s">
        <v>107</v>
      </c>
      <c r="I23" s="61" t="s">
        <v>108</v>
      </c>
      <c r="J23" s="61" t="s">
        <v>109</v>
      </c>
      <c r="K23" s="61" t="s">
        <v>110</v>
      </c>
      <c r="L23" s="61" t="s">
        <v>112</v>
      </c>
      <c r="M23" s="61" t="s">
        <v>140</v>
      </c>
      <c r="N23" s="59" t="s">
        <v>114</v>
      </c>
      <c r="O23" s="67" t="s">
        <v>114</v>
      </c>
      <c r="P23" s="61" t="s">
        <v>116</v>
      </c>
      <c r="Q23" s="61" t="s">
        <v>117</v>
      </c>
      <c r="R23" s="89" t="s">
        <v>141</v>
      </c>
      <c r="S23" s="61" t="s">
        <v>142</v>
      </c>
      <c r="T23" s="61" t="s">
        <v>120</v>
      </c>
      <c r="U23" s="59" t="s">
        <v>123</v>
      </c>
    </row>
    <row r="24" spans="1:25">
      <c r="A24" s="65">
        <v>18</v>
      </c>
      <c r="B24" s="54">
        <v>19</v>
      </c>
      <c r="C24" s="54">
        <v>20</v>
      </c>
      <c r="D24" s="54">
        <v>21</v>
      </c>
      <c r="E24" s="54">
        <v>22</v>
      </c>
      <c r="F24" s="54">
        <v>23</v>
      </c>
      <c r="G24" s="52">
        <v>24</v>
      </c>
      <c r="H24" s="65">
        <v>16</v>
      </c>
      <c r="I24" s="54">
        <v>17</v>
      </c>
      <c r="J24" s="54">
        <v>18</v>
      </c>
      <c r="K24" s="54">
        <v>19</v>
      </c>
      <c r="L24" s="54">
        <v>20</v>
      </c>
      <c r="M24" s="54">
        <v>21</v>
      </c>
      <c r="N24" s="52">
        <v>22</v>
      </c>
      <c r="O24" s="65">
        <v>20</v>
      </c>
      <c r="P24" s="54">
        <v>21</v>
      </c>
      <c r="Q24" s="54">
        <v>22</v>
      </c>
      <c r="R24" s="54">
        <v>23</v>
      </c>
      <c r="S24" s="54">
        <v>24</v>
      </c>
      <c r="T24" s="54">
        <v>25</v>
      </c>
      <c r="U24" s="52">
        <v>26</v>
      </c>
    </row>
    <row r="25" spans="1:25">
      <c r="A25" s="67" t="s">
        <v>118</v>
      </c>
      <c r="B25" s="61" t="s">
        <v>142</v>
      </c>
      <c r="C25" s="62" t="s">
        <v>143</v>
      </c>
      <c r="D25" s="61" t="s">
        <v>123</v>
      </c>
      <c r="E25" s="61" t="s">
        <v>124</v>
      </c>
      <c r="F25" s="61" t="s">
        <v>125</v>
      </c>
      <c r="G25" s="59" t="s">
        <v>126</v>
      </c>
      <c r="H25" s="67" t="s">
        <v>116</v>
      </c>
      <c r="I25" s="61" t="s">
        <v>117</v>
      </c>
      <c r="J25" s="61" t="s">
        <v>118</v>
      </c>
      <c r="K25" s="61" t="s">
        <v>142</v>
      </c>
      <c r="L25" s="61" t="s">
        <v>120</v>
      </c>
      <c r="M25" s="62" t="s">
        <v>144</v>
      </c>
      <c r="N25" s="59" t="s">
        <v>124</v>
      </c>
      <c r="O25" s="67" t="s">
        <v>124</v>
      </c>
      <c r="P25" s="62" t="s">
        <v>145</v>
      </c>
      <c r="Q25" s="61" t="s">
        <v>126</v>
      </c>
      <c r="R25" s="61" t="s">
        <v>127</v>
      </c>
      <c r="S25" s="61" t="s">
        <v>128</v>
      </c>
      <c r="T25" s="61" t="s">
        <v>129</v>
      </c>
      <c r="U25" s="59" t="s">
        <v>131</v>
      </c>
    </row>
    <row r="26" spans="1:25">
      <c r="A26" s="65">
        <v>25</v>
      </c>
      <c r="B26" s="54">
        <v>26</v>
      </c>
      <c r="C26" s="54">
        <v>27</v>
      </c>
      <c r="D26" s="54">
        <v>28</v>
      </c>
      <c r="E26" s="54">
        <v>29</v>
      </c>
      <c r="F26" s="54">
        <v>30</v>
      </c>
      <c r="G26" s="78"/>
      <c r="H26" s="65">
        <v>23</v>
      </c>
      <c r="I26" s="54">
        <v>24</v>
      </c>
      <c r="J26" s="54">
        <v>25</v>
      </c>
      <c r="K26" s="54">
        <v>26</v>
      </c>
      <c r="L26" s="54">
        <v>27</v>
      </c>
      <c r="M26" s="54">
        <v>28</v>
      </c>
      <c r="N26" s="52">
        <v>29</v>
      </c>
      <c r="O26" s="65">
        <v>27</v>
      </c>
      <c r="P26" s="54">
        <v>28</v>
      </c>
      <c r="Q26" s="54">
        <v>29</v>
      </c>
      <c r="R26" s="54">
        <v>30</v>
      </c>
      <c r="S26" s="54"/>
      <c r="T26" s="54"/>
      <c r="U26" s="78"/>
    </row>
    <row r="27" spans="1:25">
      <c r="A27" s="67" t="s">
        <v>127</v>
      </c>
      <c r="B27" s="61" t="s">
        <v>128</v>
      </c>
      <c r="C27" s="61" t="s">
        <v>129</v>
      </c>
      <c r="D27" s="61" t="s">
        <v>131</v>
      </c>
      <c r="E27" s="61" t="s">
        <v>102</v>
      </c>
      <c r="F27" s="61" t="s">
        <v>95</v>
      </c>
      <c r="G27" s="80"/>
      <c r="H27" s="67" t="s">
        <v>125</v>
      </c>
      <c r="I27" s="61" t="s">
        <v>126</v>
      </c>
      <c r="J27" s="61" t="s">
        <v>127</v>
      </c>
      <c r="K27" s="61" t="s">
        <v>128</v>
      </c>
      <c r="L27" s="61" t="s">
        <v>129</v>
      </c>
      <c r="M27" s="61" t="s">
        <v>131</v>
      </c>
      <c r="N27" s="59" t="s">
        <v>102</v>
      </c>
      <c r="O27" s="67" t="s">
        <v>102</v>
      </c>
      <c r="P27" s="61" t="s">
        <v>95</v>
      </c>
      <c r="Q27" s="61" t="s">
        <v>96</v>
      </c>
      <c r="R27" s="61" t="s">
        <v>97</v>
      </c>
      <c r="S27" s="79"/>
      <c r="T27" s="79"/>
      <c r="U27" s="80"/>
    </row>
    <row r="28" spans="1:25">
      <c r="A28" s="53"/>
      <c r="B28" s="54"/>
      <c r="C28" s="54"/>
      <c r="D28" s="54"/>
      <c r="E28" s="54"/>
      <c r="F28" s="54"/>
      <c r="G28" s="78"/>
      <c r="H28" s="65">
        <v>30</v>
      </c>
      <c r="I28" s="54">
        <v>31</v>
      </c>
      <c r="J28" s="54"/>
      <c r="K28" s="54"/>
      <c r="L28" s="54"/>
      <c r="M28" s="54"/>
      <c r="N28" s="78"/>
      <c r="O28" s="53"/>
      <c r="P28" s="54"/>
      <c r="Q28" s="54"/>
      <c r="R28" s="54"/>
      <c r="S28" s="54"/>
      <c r="T28" s="54"/>
      <c r="U28" s="78"/>
    </row>
    <row r="29" spans="1:25" ht="16.8" thickBot="1">
      <c r="A29" s="90"/>
      <c r="B29" s="91"/>
      <c r="C29" s="91"/>
      <c r="D29" s="91"/>
      <c r="E29" s="91"/>
      <c r="F29" s="91"/>
      <c r="G29" s="92"/>
      <c r="H29" s="81" t="s">
        <v>95</v>
      </c>
      <c r="I29" s="93" t="s">
        <v>96</v>
      </c>
      <c r="J29" s="91"/>
      <c r="K29" s="91"/>
      <c r="L29" s="91"/>
      <c r="M29" s="91"/>
      <c r="N29" s="92"/>
      <c r="O29" s="90"/>
      <c r="P29" s="91"/>
      <c r="Q29" s="91"/>
      <c r="R29" s="91"/>
      <c r="S29" s="91"/>
      <c r="T29" s="91"/>
      <c r="U29" s="92"/>
    </row>
    <row r="30" spans="1:25" ht="16.8" thickTop="1">
      <c r="A30" s="43"/>
      <c r="B30" s="40"/>
      <c r="C30" s="41" t="s">
        <v>146</v>
      </c>
      <c r="D30" s="40"/>
      <c r="E30" s="41" t="s">
        <v>84</v>
      </c>
      <c r="F30" s="40"/>
      <c r="G30" s="42"/>
      <c r="H30" s="43"/>
      <c r="I30" s="40"/>
      <c r="J30" s="41" t="s">
        <v>147</v>
      </c>
      <c r="K30" s="40"/>
      <c r="L30" s="41" t="s">
        <v>84</v>
      </c>
      <c r="M30" s="40"/>
      <c r="N30" s="42"/>
      <c r="O30" s="43"/>
      <c r="P30" s="40"/>
      <c r="Q30" s="41" t="s">
        <v>148</v>
      </c>
      <c r="R30" s="40"/>
      <c r="S30" s="41" t="s">
        <v>84</v>
      </c>
      <c r="T30" s="40"/>
      <c r="U30" s="42"/>
    </row>
    <row r="31" spans="1:25">
      <c r="A31" s="48" t="s">
        <v>87</v>
      </c>
      <c r="B31" s="46" t="s">
        <v>88</v>
      </c>
      <c r="C31" s="46" t="s">
        <v>89</v>
      </c>
      <c r="D31" s="46" t="s">
        <v>90</v>
      </c>
      <c r="E31" s="46" t="s">
        <v>91</v>
      </c>
      <c r="F31" s="46" t="s">
        <v>92</v>
      </c>
      <c r="G31" s="47" t="s">
        <v>94</v>
      </c>
      <c r="H31" s="48" t="s">
        <v>87</v>
      </c>
      <c r="I31" s="46" t="s">
        <v>88</v>
      </c>
      <c r="J31" s="46" t="s">
        <v>89</v>
      </c>
      <c r="K31" s="46" t="s">
        <v>90</v>
      </c>
      <c r="L31" s="46" t="s">
        <v>91</v>
      </c>
      <c r="M31" s="46" t="s">
        <v>92</v>
      </c>
      <c r="N31" s="47" t="s">
        <v>94</v>
      </c>
      <c r="O31" s="48" t="s">
        <v>87</v>
      </c>
      <c r="P31" s="46" t="s">
        <v>88</v>
      </c>
      <c r="Q31" s="46" t="s">
        <v>89</v>
      </c>
      <c r="R31" s="46" t="s">
        <v>90</v>
      </c>
      <c r="S31" s="46" t="s">
        <v>91</v>
      </c>
      <c r="T31" s="46" t="s">
        <v>92</v>
      </c>
      <c r="U31" s="47" t="s">
        <v>94</v>
      </c>
    </row>
    <row r="32" spans="1:25">
      <c r="A32" s="49"/>
      <c r="B32" s="54"/>
      <c r="C32" s="54"/>
      <c r="D32" s="54"/>
      <c r="E32" s="54">
        <v>1</v>
      </c>
      <c r="F32" s="54">
        <v>2</v>
      </c>
      <c r="G32" s="52">
        <v>3</v>
      </c>
      <c r="H32" s="65">
        <v>1</v>
      </c>
      <c r="I32" s="54">
        <v>2</v>
      </c>
      <c r="J32" s="54">
        <v>3</v>
      </c>
      <c r="K32" s="54">
        <v>4</v>
      </c>
      <c r="L32" s="54">
        <v>5</v>
      </c>
      <c r="M32" s="54">
        <v>6</v>
      </c>
      <c r="N32" s="52">
        <v>7</v>
      </c>
      <c r="O32" s="53"/>
      <c r="P32" s="54"/>
      <c r="Q32" s="54"/>
      <c r="R32" s="54">
        <v>1</v>
      </c>
      <c r="S32" s="54">
        <v>2</v>
      </c>
      <c r="T32" s="94">
        <v>3</v>
      </c>
      <c r="U32" s="52">
        <v>4</v>
      </c>
    </row>
    <row r="33" spans="1:21">
      <c r="A33" s="56"/>
      <c r="B33" s="79"/>
      <c r="C33" s="79"/>
      <c r="D33" s="79"/>
      <c r="E33" s="61" t="s">
        <v>98</v>
      </c>
      <c r="F33" s="61" t="s">
        <v>134</v>
      </c>
      <c r="G33" s="59" t="s">
        <v>100</v>
      </c>
      <c r="H33" s="67" t="s">
        <v>134</v>
      </c>
      <c r="I33" s="61" t="s">
        <v>100</v>
      </c>
      <c r="J33" s="61" t="s">
        <v>101</v>
      </c>
      <c r="K33" s="61" t="s">
        <v>105</v>
      </c>
      <c r="L33" s="61" t="s">
        <v>106</v>
      </c>
      <c r="M33" s="61" t="s">
        <v>107</v>
      </c>
      <c r="N33" s="64" t="s">
        <v>149</v>
      </c>
      <c r="O33" s="60"/>
      <c r="P33" s="79"/>
      <c r="Q33" s="79"/>
      <c r="R33" s="61" t="s">
        <v>101</v>
      </c>
      <c r="S33" s="61" t="s">
        <v>105</v>
      </c>
      <c r="T33" s="95" t="s">
        <v>106</v>
      </c>
      <c r="U33" s="59" t="s">
        <v>107</v>
      </c>
    </row>
    <row r="34" spans="1:21">
      <c r="A34" s="96">
        <v>4</v>
      </c>
      <c r="B34" s="54">
        <v>5</v>
      </c>
      <c r="C34" s="54">
        <v>6</v>
      </c>
      <c r="D34" s="54">
        <v>7</v>
      </c>
      <c r="E34" s="54">
        <v>8</v>
      </c>
      <c r="F34" s="54">
        <v>9</v>
      </c>
      <c r="G34" s="52">
        <v>10</v>
      </c>
      <c r="H34" s="65">
        <v>8</v>
      </c>
      <c r="I34" s="54">
        <v>9</v>
      </c>
      <c r="J34" s="54">
        <v>10</v>
      </c>
      <c r="K34" s="54">
        <v>11</v>
      </c>
      <c r="L34" s="54">
        <v>12</v>
      </c>
      <c r="M34" s="54">
        <v>13</v>
      </c>
      <c r="N34" s="52">
        <v>14</v>
      </c>
      <c r="O34" s="65">
        <v>5</v>
      </c>
      <c r="P34" s="54">
        <v>6</v>
      </c>
      <c r="Q34" s="54">
        <v>7</v>
      </c>
      <c r="R34" s="54">
        <v>8</v>
      </c>
      <c r="S34" s="54">
        <v>9</v>
      </c>
      <c r="T34" s="54">
        <v>10</v>
      </c>
      <c r="U34" s="52">
        <v>11</v>
      </c>
    </row>
    <row r="35" spans="1:21" ht="22.2">
      <c r="A35" s="67" t="s">
        <v>101</v>
      </c>
      <c r="B35" s="61" t="s">
        <v>105</v>
      </c>
      <c r="C35" s="61" t="s">
        <v>106</v>
      </c>
      <c r="D35" s="62" t="s">
        <v>150</v>
      </c>
      <c r="E35" s="61" t="s">
        <v>108</v>
      </c>
      <c r="F35" s="61" t="s">
        <v>109</v>
      </c>
      <c r="G35" s="59" t="s">
        <v>110</v>
      </c>
      <c r="H35" s="67" t="s">
        <v>109</v>
      </c>
      <c r="I35" s="61" t="s">
        <v>110</v>
      </c>
      <c r="J35" s="61" t="s">
        <v>151</v>
      </c>
      <c r="K35" s="61" t="s">
        <v>114</v>
      </c>
      <c r="L35" s="61" t="s">
        <v>116</v>
      </c>
      <c r="M35" s="61" t="s">
        <v>117</v>
      </c>
      <c r="N35" s="59" t="s">
        <v>118</v>
      </c>
      <c r="O35" s="67" t="s">
        <v>108</v>
      </c>
      <c r="P35" s="61" t="s">
        <v>109</v>
      </c>
      <c r="Q35" s="61" t="s">
        <v>110</v>
      </c>
      <c r="R35" s="97" t="s">
        <v>152</v>
      </c>
      <c r="S35" s="61" t="s">
        <v>114</v>
      </c>
      <c r="T35" s="61" t="s">
        <v>116</v>
      </c>
      <c r="U35" s="59" t="s">
        <v>117</v>
      </c>
    </row>
    <row r="36" spans="1:21">
      <c r="A36" s="96">
        <v>11</v>
      </c>
      <c r="B36" s="54">
        <v>12</v>
      </c>
      <c r="C36" s="54">
        <v>13</v>
      </c>
      <c r="D36" s="54">
        <v>14</v>
      </c>
      <c r="E36" s="54">
        <v>15</v>
      </c>
      <c r="F36" s="54">
        <v>16</v>
      </c>
      <c r="G36" s="52">
        <v>17</v>
      </c>
      <c r="H36" s="65">
        <v>15</v>
      </c>
      <c r="I36" s="54">
        <v>16</v>
      </c>
      <c r="J36" s="54">
        <v>17</v>
      </c>
      <c r="K36" s="54">
        <v>18</v>
      </c>
      <c r="L36" s="54">
        <v>19</v>
      </c>
      <c r="M36" s="54">
        <v>20</v>
      </c>
      <c r="N36" s="52">
        <v>21</v>
      </c>
      <c r="O36" s="65">
        <v>12</v>
      </c>
      <c r="P36" s="54">
        <v>13</v>
      </c>
      <c r="Q36" s="54">
        <v>14</v>
      </c>
      <c r="R36" s="54">
        <v>15</v>
      </c>
      <c r="S36" s="54">
        <v>16</v>
      </c>
      <c r="T36" s="54">
        <v>17</v>
      </c>
      <c r="U36" s="52">
        <v>18</v>
      </c>
    </row>
    <row r="37" spans="1:21">
      <c r="A37" s="67" t="s">
        <v>112</v>
      </c>
      <c r="B37" s="61" t="s">
        <v>153</v>
      </c>
      <c r="C37" s="61" t="s">
        <v>114</v>
      </c>
      <c r="D37" s="61" t="s">
        <v>116</v>
      </c>
      <c r="E37" s="61" t="s">
        <v>117</v>
      </c>
      <c r="F37" s="61" t="s">
        <v>118</v>
      </c>
      <c r="G37" s="59" t="s">
        <v>142</v>
      </c>
      <c r="H37" s="67" t="s">
        <v>142</v>
      </c>
      <c r="I37" s="61" t="s">
        <v>120</v>
      </c>
      <c r="J37" s="61" t="s">
        <v>123</v>
      </c>
      <c r="K37" s="61" t="s">
        <v>124</v>
      </c>
      <c r="L37" s="61" t="s">
        <v>125</v>
      </c>
      <c r="M37" s="61" t="s">
        <v>126</v>
      </c>
      <c r="N37" s="59" t="s">
        <v>127</v>
      </c>
      <c r="O37" s="67" t="s">
        <v>154</v>
      </c>
      <c r="P37" s="61" t="s">
        <v>142</v>
      </c>
      <c r="Q37" s="61" t="s">
        <v>120</v>
      </c>
      <c r="R37" s="61" t="s">
        <v>123</v>
      </c>
      <c r="S37" s="61" t="s">
        <v>124</v>
      </c>
      <c r="T37" s="61" t="s">
        <v>125</v>
      </c>
      <c r="U37" s="59" t="s">
        <v>126</v>
      </c>
    </row>
    <row r="38" spans="1:21">
      <c r="A38" s="96">
        <v>18</v>
      </c>
      <c r="B38" s="54">
        <v>19</v>
      </c>
      <c r="C38" s="54">
        <v>20</v>
      </c>
      <c r="D38" s="54">
        <v>21</v>
      </c>
      <c r="E38" s="54">
        <v>22</v>
      </c>
      <c r="F38" s="54">
        <v>23</v>
      </c>
      <c r="G38" s="52">
        <v>24</v>
      </c>
      <c r="H38" s="65">
        <v>22</v>
      </c>
      <c r="I38" s="54">
        <v>23</v>
      </c>
      <c r="J38" s="54">
        <v>24</v>
      </c>
      <c r="K38" s="54">
        <v>25</v>
      </c>
      <c r="L38" s="54">
        <v>26</v>
      </c>
      <c r="M38" s="54">
        <v>27</v>
      </c>
      <c r="N38" s="52">
        <v>28</v>
      </c>
      <c r="O38" s="65">
        <v>19</v>
      </c>
      <c r="P38" s="54">
        <v>20</v>
      </c>
      <c r="Q38" s="54">
        <v>21</v>
      </c>
      <c r="R38" s="51">
        <v>22</v>
      </c>
      <c r="S38" s="54">
        <v>23</v>
      </c>
      <c r="T38" s="54">
        <v>24</v>
      </c>
      <c r="U38" s="52">
        <v>25</v>
      </c>
    </row>
    <row r="39" spans="1:21" ht="22.2">
      <c r="A39" s="67" t="s">
        <v>120</v>
      </c>
      <c r="B39" s="61" t="s">
        <v>123</v>
      </c>
      <c r="C39" s="61" t="s">
        <v>124</v>
      </c>
      <c r="D39" s="61" t="s">
        <v>125</v>
      </c>
      <c r="E39" s="61" t="s">
        <v>126</v>
      </c>
      <c r="F39" s="62" t="s">
        <v>155</v>
      </c>
      <c r="G39" s="59" t="s">
        <v>128</v>
      </c>
      <c r="H39" s="67" t="s">
        <v>128</v>
      </c>
      <c r="I39" s="62" t="s">
        <v>156</v>
      </c>
      <c r="J39" s="61" t="s">
        <v>131</v>
      </c>
      <c r="K39" s="61" t="s">
        <v>102</v>
      </c>
      <c r="L39" s="61" t="s">
        <v>95</v>
      </c>
      <c r="M39" s="61" t="s">
        <v>96</v>
      </c>
      <c r="N39" s="59" t="s">
        <v>97</v>
      </c>
      <c r="O39" s="67" t="s">
        <v>127</v>
      </c>
      <c r="P39" s="61" t="s">
        <v>128</v>
      </c>
      <c r="Q39" s="61" t="s">
        <v>129</v>
      </c>
      <c r="R39" s="89" t="s">
        <v>157</v>
      </c>
      <c r="S39" s="62" t="s">
        <v>158</v>
      </c>
      <c r="T39" s="61" t="s">
        <v>95</v>
      </c>
      <c r="U39" s="59" t="s">
        <v>96</v>
      </c>
    </row>
    <row r="40" spans="1:21">
      <c r="A40" s="96">
        <v>25</v>
      </c>
      <c r="B40" s="54">
        <v>26</v>
      </c>
      <c r="C40" s="54">
        <v>27</v>
      </c>
      <c r="D40" s="54">
        <v>28</v>
      </c>
      <c r="E40" s="54">
        <v>29</v>
      </c>
      <c r="F40" s="54">
        <v>30</v>
      </c>
      <c r="G40" s="52">
        <v>31</v>
      </c>
      <c r="H40" s="65">
        <v>29</v>
      </c>
      <c r="I40" s="54">
        <v>30</v>
      </c>
      <c r="J40" s="54">
        <v>31</v>
      </c>
      <c r="K40" s="54"/>
      <c r="L40" s="54"/>
      <c r="M40" s="54"/>
      <c r="N40" s="78"/>
      <c r="O40" s="65">
        <v>26</v>
      </c>
      <c r="P40" s="54">
        <v>27</v>
      </c>
      <c r="Q40" s="54">
        <v>28</v>
      </c>
      <c r="R40" s="54">
        <v>29</v>
      </c>
      <c r="S40" s="54">
        <v>30</v>
      </c>
      <c r="T40" s="54"/>
      <c r="U40" s="78"/>
    </row>
    <row r="41" spans="1:21" ht="16.8" thickBot="1">
      <c r="A41" s="81" t="s">
        <v>129</v>
      </c>
      <c r="B41" s="93" t="s">
        <v>131</v>
      </c>
      <c r="C41" s="93" t="s">
        <v>102</v>
      </c>
      <c r="D41" s="93" t="s">
        <v>95</v>
      </c>
      <c r="E41" s="93" t="s">
        <v>96</v>
      </c>
      <c r="F41" s="93" t="s">
        <v>97</v>
      </c>
      <c r="G41" s="98" t="s">
        <v>98</v>
      </c>
      <c r="H41" s="81" t="s">
        <v>98</v>
      </c>
      <c r="I41" s="93" t="s">
        <v>134</v>
      </c>
      <c r="J41" s="93" t="s">
        <v>100</v>
      </c>
      <c r="K41" s="82"/>
      <c r="L41" s="82"/>
      <c r="M41" s="82"/>
      <c r="N41" s="83"/>
      <c r="O41" s="81" t="s">
        <v>97</v>
      </c>
      <c r="P41" s="93" t="s">
        <v>98</v>
      </c>
      <c r="Q41" s="93" t="s">
        <v>134</v>
      </c>
      <c r="R41" s="93" t="s">
        <v>100</v>
      </c>
      <c r="S41" s="93" t="s">
        <v>101</v>
      </c>
      <c r="T41" s="82"/>
      <c r="U41" s="83"/>
    </row>
    <row r="42" spans="1:21" ht="16.8" thickTop="1">
      <c r="A42" s="43"/>
      <c r="B42" s="40"/>
      <c r="C42" s="41" t="s">
        <v>159</v>
      </c>
      <c r="D42" s="40"/>
      <c r="E42" s="41" t="s">
        <v>84</v>
      </c>
      <c r="F42" s="40"/>
      <c r="G42" s="40"/>
      <c r="H42" s="43"/>
      <c r="I42" s="40"/>
      <c r="J42" s="40" t="s">
        <v>159</v>
      </c>
      <c r="K42" s="41" t="s">
        <v>88</v>
      </c>
      <c r="L42" s="40" t="s">
        <v>84</v>
      </c>
      <c r="M42" s="41"/>
      <c r="N42" s="42"/>
      <c r="O42" s="43"/>
      <c r="P42" s="40"/>
      <c r="Q42" s="40" t="s">
        <v>159</v>
      </c>
      <c r="R42" s="40" t="s">
        <v>85</v>
      </c>
      <c r="S42" s="41" t="s">
        <v>160</v>
      </c>
      <c r="T42" s="40"/>
      <c r="U42" s="99"/>
    </row>
    <row r="43" spans="1:21">
      <c r="A43" s="48" t="s">
        <v>87</v>
      </c>
      <c r="B43" s="46" t="s">
        <v>88</v>
      </c>
      <c r="C43" s="46" t="s">
        <v>89</v>
      </c>
      <c r="D43" s="46" t="s">
        <v>90</v>
      </c>
      <c r="E43" s="46" t="s">
        <v>91</v>
      </c>
      <c r="F43" s="46" t="s">
        <v>92</v>
      </c>
      <c r="G43" s="47" t="s">
        <v>94</v>
      </c>
      <c r="H43" s="48" t="s">
        <v>87</v>
      </c>
      <c r="I43" s="46" t="s">
        <v>88</v>
      </c>
      <c r="J43" s="46" t="s">
        <v>89</v>
      </c>
      <c r="K43" s="46" t="s">
        <v>90</v>
      </c>
      <c r="L43" s="46" t="s">
        <v>91</v>
      </c>
      <c r="M43" s="46" t="s">
        <v>92</v>
      </c>
      <c r="N43" s="47" t="s">
        <v>94</v>
      </c>
      <c r="O43" s="48" t="s">
        <v>87</v>
      </c>
      <c r="P43" s="46" t="s">
        <v>88</v>
      </c>
      <c r="Q43" s="46" t="s">
        <v>89</v>
      </c>
      <c r="R43" s="46" t="s">
        <v>90</v>
      </c>
      <c r="S43" s="46" t="s">
        <v>91</v>
      </c>
      <c r="T43" s="46" t="s">
        <v>92</v>
      </c>
      <c r="U43" s="47" t="s">
        <v>94</v>
      </c>
    </row>
    <row r="44" spans="1:21">
      <c r="A44" s="53"/>
      <c r="B44" s="54"/>
      <c r="C44" s="54"/>
      <c r="D44" s="54"/>
      <c r="E44" s="54"/>
      <c r="F44" s="54">
        <v>1</v>
      </c>
      <c r="G44" s="52">
        <v>2</v>
      </c>
      <c r="H44" s="53"/>
      <c r="I44" s="54">
        <v>1</v>
      </c>
      <c r="J44" s="54">
        <v>2</v>
      </c>
      <c r="K44" s="54">
        <v>3</v>
      </c>
      <c r="L44" s="54">
        <v>4</v>
      </c>
      <c r="M44" s="54">
        <v>5</v>
      </c>
      <c r="N44" s="52">
        <v>6</v>
      </c>
      <c r="O44" s="53"/>
      <c r="P44" s="54"/>
      <c r="Q44" s="54"/>
      <c r="R44" s="54">
        <v>1</v>
      </c>
      <c r="S44" s="54">
        <v>2</v>
      </c>
      <c r="T44" s="54">
        <v>3</v>
      </c>
      <c r="U44" s="52">
        <v>4</v>
      </c>
    </row>
    <row r="45" spans="1:21">
      <c r="A45" s="60"/>
      <c r="B45" s="79"/>
      <c r="C45" s="79"/>
      <c r="D45" s="79"/>
      <c r="E45" s="79"/>
      <c r="F45" s="61" t="s">
        <v>105</v>
      </c>
      <c r="G45" s="59" t="s">
        <v>106</v>
      </c>
      <c r="H45" s="60"/>
      <c r="I45" s="61" t="s">
        <v>106</v>
      </c>
      <c r="J45" s="61" t="s">
        <v>107</v>
      </c>
      <c r="K45" s="61" t="s">
        <v>108</v>
      </c>
      <c r="L45" s="61" t="s">
        <v>109</v>
      </c>
      <c r="M45" s="61" t="s">
        <v>110</v>
      </c>
      <c r="N45" s="59" t="s">
        <v>161</v>
      </c>
      <c r="O45" s="60"/>
      <c r="P45" s="79"/>
      <c r="Q45" s="79"/>
      <c r="R45" s="61" t="s">
        <v>107</v>
      </c>
      <c r="S45" s="61" t="s">
        <v>108</v>
      </c>
      <c r="T45" s="61" t="s">
        <v>109</v>
      </c>
      <c r="U45" s="59" t="s">
        <v>110</v>
      </c>
    </row>
    <row r="46" spans="1:21">
      <c r="A46" s="65">
        <v>3</v>
      </c>
      <c r="B46" s="54">
        <v>4</v>
      </c>
      <c r="C46" s="54">
        <v>5</v>
      </c>
      <c r="D46" s="54">
        <v>6</v>
      </c>
      <c r="E46" s="54">
        <v>7</v>
      </c>
      <c r="F46" s="54">
        <v>8</v>
      </c>
      <c r="G46" s="52">
        <v>9</v>
      </c>
      <c r="H46" s="65">
        <v>7</v>
      </c>
      <c r="I46" s="54">
        <v>8</v>
      </c>
      <c r="J46" s="54">
        <v>9</v>
      </c>
      <c r="K46" s="54">
        <v>10</v>
      </c>
      <c r="L46" s="54">
        <v>11</v>
      </c>
      <c r="M46" s="54">
        <v>12</v>
      </c>
      <c r="N46" s="52">
        <v>13</v>
      </c>
      <c r="O46" s="65">
        <v>5</v>
      </c>
      <c r="P46" s="54">
        <v>6</v>
      </c>
      <c r="Q46" s="54">
        <v>7</v>
      </c>
      <c r="R46" s="54">
        <v>8</v>
      </c>
      <c r="S46" s="54">
        <v>9</v>
      </c>
      <c r="T46" s="54">
        <v>10</v>
      </c>
      <c r="U46" s="52">
        <v>11</v>
      </c>
    </row>
    <row r="47" spans="1:21" ht="22.2">
      <c r="A47" s="67" t="s">
        <v>107</v>
      </c>
      <c r="B47" s="61" t="s">
        <v>108</v>
      </c>
      <c r="C47" s="61" t="s">
        <v>109</v>
      </c>
      <c r="D47" s="61" t="s">
        <v>110</v>
      </c>
      <c r="E47" s="61" t="s">
        <v>112</v>
      </c>
      <c r="F47" s="100" t="s">
        <v>162</v>
      </c>
      <c r="G47" s="59" t="s">
        <v>114</v>
      </c>
      <c r="H47" s="76" t="s">
        <v>163</v>
      </c>
      <c r="I47" s="61" t="s">
        <v>116</v>
      </c>
      <c r="J47" s="61" t="s">
        <v>117</v>
      </c>
      <c r="K47" s="61" t="s">
        <v>118</v>
      </c>
      <c r="L47" s="61" t="s">
        <v>142</v>
      </c>
      <c r="M47" s="61" t="s">
        <v>120</v>
      </c>
      <c r="N47" s="59" t="s">
        <v>123</v>
      </c>
      <c r="O47" s="67" t="s">
        <v>112</v>
      </c>
      <c r="P47" s="61" t="s">
        <v>164</v>
      </c>
      <c r="Q47" s="62" t="s">
        <v>165</v>
      </c>
      <c r="R47" s="61" t="s">
        <v>116</v>
      </c>
      <c r="S47" s="61" t="s">
        <v>117</v>
      </c>
      <c r="T47" s="61" t="s">
        <v>118</v>
      </c>
      <c r="U47" s="59" t="s">
        <v>142</v>
      </c>
    </row>
    <row r="48" spans="1:21">
      <c r="A48" s="69">
        <v>10</v>
      </c>
      <c r="B48" s="54">
        <v>11</v>
      </c>
      <c r="C48" s="54">
        <v>12</v>
      </c>
      <c r="D48" s="54">
        <v>13</v>
      </c>
      <c r="E48" s="54">
        <v>14</v>
      </c>
      <c r="F48" s="54">
        <v>15</v>
      </c>
      <c r="G48" s="52">
        <v>16</v>
      </c>
      <c r="H48" s="65">
        <v>14</v>
      </c>
      <c r="I48" s="54">
        <v>15</v>
      </c>
      <c r="J48" s="54">
        <v>16</v>
      </c>
      <c r="K48" s="54">
        <v>17</v>
      </c>
      <c r="L48" s="54">
        <v>18</v>
      </c>
      <c r="M48" s="54">
        <v>19</v>
      </c>
      <c r="N48" s="52">
        <v>20</v>
      </c>
      <c r="O48" s="65">
        <v>12</v>
      </c>
      <c r="P48" s="54">
        <v>13</v>
      </c>
      <c r="Q48" s="54">
        <v>14</v>
      </c>
      <c r="R48" s="54">
        <v>15</v>
      </c>
      <c r="S48" s="54">
        <v>16</v>
      </c>
      <c r="T48" s="54">
        <v>17</v>
      </c>
      <c r="U48" s="52">
        <v>18</v>
      </c>
    </row>
    <row r="49" spans="1:21">
      <c r="A49" s="73" t="s">
        <v>116</v>
      </c>
      <c r="B49" s="61" t="s">
        <v>117</v>
      </c>
      <c r="C49" s="61" t="s">
        <v>118</v>
      </c>
      <c r="D49" s="61" t="s">
        <v>142</v>
      </c>
      <c r="E49" s="61" t="s">
        <v>120</v>
      </c>
      <c r="F49" s="61" t="s">
        <v>123</v>
      </c>
      <c r="G49" s="59" t="s">
        <v>124</v>
      </c>
      <c r="H49" s="67" t="s">
        <v>124</v>
      </c>
      <c r="I49" s="61" t="s">
        <v>125</v>
      </c>
      <c r="J49" s="61" t="s">
        <v>126</v>
      </c>
      <c r="K49" s="61" t="s">
        <v>127</v>
      </c>
      <c r="L49" s="61" t="s">
        <v>128</v>
      </c>
      <c r="M49" s="61" t="s">
        <v>129</v>
      </c>
      <c r="N49" s="59" t="s">
        <v>131</v>
      </c>
      <c r="O49" s="67" t="s">
        <v>120</v>
      </c>
      <c r="P49" s="61" t="s">
        <v>123</v>
      </c>
      <c r="Q49" s="61" t="s">
        <v>124</v>
      </c>
      <c r="R49" s="61" t="s">
        <v>125</v>
      </c>
      <c r="S49" s="61" t="s">
        <v>126</v>
      </c>
      <c r="T49" s="61" t="s">
        <v>127</v>
      </c>
      <c r="U49" s="59" t="s">
        <v>128</v>
      </c>
    </row>
    <row r="50" spans="1:21">
      <c r="A50" s="65">
        <v>17</v>
      </c>
      <c r="B50" s="54">
        <v>18</v>
      </c>
      <c r="C50" s="54">
        <v>19</v>
      </c>
      <c r="D50" s="54">
        <v>20</v>
      </c>
      <c r="E50" s="54">
        <v>21</v>
      </c>
      <c r="F50" s="54">
        <v>22</v>
      </c>
      <c r="G50" s="52">
        <v>23</v>
      </c>
      <c r="H50" s="65">
        <v>21</v>
      </c>
      <c r="I50" s="54">
        <v>22</v>
      </c>
      <c r="J50" s="54">
        <v>23</v>
      </c>
      <c r="K50" s="54">
        <v>24</v>
      </c>
      <c r="L50" s="54">
        <v>25</v>
      </c>
      <c r="M50" s="54">
        <v>26</v>
      </c>
      <c r="N50" s="52">
        <v>27</v>
      </c>
      <c r="O50" s="65">
        <v>19</v>
      </c>
      <c r="P50" s="54">
        <v>20</v>
      </c>
      <c r="Q50" s="54">
        <v>21</v>
      </c>
      <c r="R50" s="54">
        <v>22</v>
      </c>
      <c r="S50" s="54">
        <v>23</v>
      </c>
      <c r="T50" s="54">
        <v>24</v>
      </c>
      <c r="U50" s="52">
        <v>25</v>
      </c>
    </row>
    <row r="51" spans="1:21">
      <c r="A51" s="67" t="s">
        <v>125</v>
      </c>
      <c r="B51" s="61" t="s">
        <v>126</v>
      </c>
      <c r="C51" s="61" t="s">
        <v>127</v>
      </c>
      <c r="D51" s="61" t="s">
        <v>128</v>
      </c>
      <c r="E51" s="61" t="s">
        <v>129</v>
      </c>
      <c r="F51" s="61" t="s">
        <v>131</v>
      </c>
      <c r="G51" s="64" t="s">
        <v>166</v>
      </c>
      <c r="H51" s="67" t="s">
        <v>102</v>
      </c>
      <c r="I51" s="62" t="s">
        <v>167</v>
      </c>
      <c r="J51" s="61" t="s">
        <v>96</v>
      </c>
      <c r="K51" s="61" t="s">
        <v>97</v>
      </c>
      <c r="L51" s="61" t="s">
        <v>98</v>
      </c>
      <c r="M51" s="61" t="s">
        <v>134</v>
      </c>
      <c r="N51" s="59" t="s">
        <v>100</v>
      </c>
      <c r="O51" s="67" t="s">
        <v>129</v>
      </c>
      <c r="P51" s="61" t="s">
        <v>131</v>
      </c>
      <c r="Q51" s="61" t="s">
        <v>102</v>
      </c>
      <c r="R51" s="62" t="s">
        <v>168</v>
      </c>
      <c r="S51" s="61" t="s">
        <v>96</v>
      </c>
      <c r="T51" s="61" t="s">
        <v>97</v>
      </c>
      <c r="U51" s="59" t="s">
        <v>98</v>
      </c>
    </row>
    <row r="52" spans="1:21">
      <c r="A52" s="65">
        <v>24</v>
      </c>
      <c r="B52" s="54">
        <v>25</v>
      </c>
      <c r="C52" s="54">
        <v>26</v>
      </c>
      <c r="D52" s="54">
        <v>27</v>
      </c>
      <c r="E52" s="54">
        <v>28</v>
      </c>
      <c r="F52" s="54">
        <v>29</v>
      </c>
      <c r="G52" s="52">
        <v>30</v>
      </c>
      <c r="H52" s="65">
        <v>28</v>
      </c>
      <c r="I52" s="54">
        <v>29</v>
      </c>
      <c r="J52" s="54">
        <v>30</v>
      </c>
      <c r="K52" s="54"/>
      <c r="L52" s="54"/>
      <c r="M52" s="54"/>
      <c r="N52" s="78"/>
      <c r="O52" s="65">
        <v>26</v>
      </c>
      <c r="P52" s="54">
        <v>27</v>
      </c>
      <c r="Q52" s="54">
        <v>28</v>
      </c>
      <c r="R52" s="54">
        <v>29</v>
      </c>
      <c r="S52" s="54">
        <v>30</v>
      </c>
      <c r="T52" s="54">
        <v>31</v>
      </c>
      <c r="U52" s="78"/>
    </row>
    <row r="53" spans="1:21">
      <c r="A53" s="67" t="s">
        <v>95</v>
      </c>
      <c r="B53" s="61" t="s">
        <v>96</v>
      </c>
      <c r="C53" s="61" t="s">
        <v>97</v>
      </c>
      <c r="D53" s="61" t="s">
        <v>98</v>
      </c>
      <c r="E53" s="61" t="s">
        <v>134</v>
      </c>
      <c r="F53" s="61" t="s">
        <v>100</v>
      </c>
      <c r="G53" s="59" t="s">
        <v>101</v>
      </c>
      <c r="H53" s="67" t="s">
        <v>101</v>
      </c>
      <c r="I53" s="61" t="s">
        <v>105</v>
      </c>
      <c r="J53" s="61" t="s">
        <v>106</v>
      </c>
      <c r="K53" s="79"/>
      <c r="L53" s="79"/>
      <c r="M53" s="79"/>
      <c r="N53" s="80"/>
      <c r="O53" s="67" t="s">
        <v>134</v>
      </c>
      <c r="P53" s="61" t="s">
        <v>100</v>
      </c>
      <c r="Q53" s="61" t="s">
        <v>101</v>
      </c>
      <c r="R53" s="61" t="s">
        <v>105</v>
      </c>
      <c r="S53" s="61" t="s">
        <v>106</v>
      </c>
      <c r="T53" s="61" t="s">
        <v>107</v>
      </c>
      <c r="U53" s="80"/>
    </row>
    <row r="54" spans="1:21">
      <c r="A54" s="65">
        <v>31</v>
      </c>
      <c r="B54" s="54"/>
      <c r="C54" s="54"/>
      <c r="D54" s="54"/>
      <c r="E54" s="54"/>
      <c r="F54" s="54"/>
      <c r="G54" s="78"/>
      <c r="H54" s="53"/>
      <c r="I54" s="54"/>
      <c r="J54" s="54"/>
      <c r="K54" s="54"/>
      <c r="L54" s="54"/>
      <c r="M54" s="54"/>
      <c r="N54" s="78"/>
      <c r="O54" s="53"/>
      <c r="P54" s="54"/>
      <c r="Q54" s="54"/>
      <c r="R54" s="54"/>
      <c r="S54" s="54"/>
      <c r="T54" s="54"/>
      <c r="U54" s="78"/>
    </row>
    <row r="55" spans="1:21" ht="16.8" thickBot="1">
      <c r="A55" s="81" t="s">
        <v>105</v>
      </c>
      <c r="B55" s="82"/>
      <c r="C55" s="82"/>
      <c r="D55" s="82"/>
      <c r="E55" s="82"/>
      <c r="F55" s="82"/>
      <c r="G55" s="83"/>
      <c r="H55" s="84"/>
      <c r="I55" s="82"/>
      <c r="J55" s="82"/>
      <c r="K55" s="82"/>
      <c r="L55" s="82"/>
      <c r="M55" s="82"/>
      <c r="N55" s="83"/>
      <c r="O55" s="84"/>
      <c r="P55" s="82"/>
      <c r="Q55" s="82"/>
      <c r="R55" s="82"/>
      <c r="S55" s="82"/>
      <c r="T55" s="82"/>
      <c r="U55" s="83"/>
    </row>
    <row r="56" spans="1:21" ht="16.8" thickTop="1"/>
    <row r="57" spans="1:21">
      <c r="A57" s="101"/>
      <c r="B57" s="226" t="s">
        <v>169</v>
      </c>
      <c r="C57" s="227"/>
      <c r="D57" s="227"/>
      <c r="E57" s="228"/>
      <c r="F57" s="102"/>
      <c r="G57" s="229" t="s">
        <v>170</v>
      </c>
      <c r="H57" s="230"/>
      <c r="I57" s="230"/>
      <c r="J57" s="230"/>
      <c r="K57" s="230"/>
      <c r="L57" s="231"/>
      <c r="M57" s="103"/>
      <c r="N57" s="104" t="s">
        <v>171</v>
      </c>
      <c r="O57" s="105"/>
      <c r="P57" s="106"/>
      <c r="Q57" s="107"/>
      <c r="R57" s="108" t="s">
        <v>172</v>
      </c>
      <c r="S57" s="106"/>
    </row>
    <row r="58" spans="1:21">
      <c r="A58" s="109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6"/>
    </row>
    <row r="59" spans="1:21">
      <c r="A59" s="110"/>
      <c r="B59" s="226" t="s">
        <v>173</v>
      </c>
      <c r="C59" s="230"/>
      <c r="D59" s="230"/>
      <c r="E59" s="231"/>
      <c r="F59" s="111"/>
      <c r="G59" s="229" t="s">
        <v>174</v>
      </c>
      <c r="H59" s="232"/>
      <c r="I59" s="232"/>
      <c r="J59" s="232"/>
      <c r="K59" s="232"/>
      <c r="L59" s="106"/>
      <c r="M59" s="106"/>
      <c r="N59" s="106"/>
      <c r="O59" s="106"/>
      <c r="P59" s="106"/>
      <c r="Q59" s="106"/>
      <c r="R59" s="106"/>
      <c r="S59" s="106"/>
    </row>
  </sheetData>
  <mergeCells count="5">
    <mergeCell ref="A1:U1"/>
    <mergeCell ref="B57:E57"/>
    <mergeCell ref="G57:L57"/>
    <mergeCell ref="B59:E59"/>
    <mergeCell ref="G59:K59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7"/>
  <sheetViews>
    <sheetView workbookViewId="0">
      <selection activeCell="A16" sqref="A16"/>
    </sheetView>
  </sheetViews>
  <sheetFormatPr defaultColWidth="9" defaultRowHeight="16.2"/>
  <cols>
    <col min="1" max="1" width="14.21875" style="1" customWidth="1"/>
    <col min="2" max="16384" width="9" style="1"/>
  </cols>
  <sheetData>
    <row r="1" spans="1:13" ht="16.8" thickBot="1">
      <c r="A1" s="25">
        <v>100</v>
      </c>
      <c r="B1" s="38">
        <v>525</v>
      </c>
      <c r="C1" s="1">
        <v>204</v>
      </c>
      <c r="K1" s="1">
        <v>100</v>
      </c>
      <c r="L1" s="1">
        <v>525</v>
      </c>
      <c r="M1" s="1">
        <v>204</v>
      </c>
    </row>
    <row r="2" spans="1:13" ht="16.8" thickBot="1">
      <c r="A2" s="1">
        <v>120</v>
      </c>
      <c r="B2" s="1">
        <v>156</v>
      </c>
      <c r="C2" s="1">
        <v>302</v>
      </c>
      <c r="K2" s="1">
        <v>120</v>
      </c>
      <c r="L2" s="1">
        <v>156</v>
      </c>
      <c r="M2" s="1">
        <v>302</v>
      </c>
    </row>
    <row r="3" spans="1:13" ht="16.8" thickBot="1">
      <c r="A3" s="1">
        <v>200</v>
      </c>
      <c r="B3" s="37">
        <v>148</v>
      </c>
      <c r="C3" s="26">
        <v>253</v>
      </c>
      <c r="K3" s="1">
        <v>200</v>
      </c>
      <c r="L3" s="1">
        <v>148</v>
      </c>
      <c r="M3" s="1">
        <v>253</v>
      </c>
    </row>
    <row r="5" spans="1:13">
      <c r="A5" s="25">
        <f ca="1">OFFSET(A1,2,1)</f>
        <v>148</v>
      </c>
      <c r="B5" s="1" t="s">
        <v>0</v>
      </c>
      <c r="L5" s="1" t="s">
        <v>0</v>
      </c>
    </row>
    <row r="6" spans="1:13">
      <c r="A6" s="26">
        <f ca="1">OFFSET(C3,-2,-1)</f>
        <v>525</v>
      </c>
      <c r="B6" s="1" t="s">
        <v>1</v>
      </c>
      <c r="L6" s="1" t="s">
        <v>1</v>
      </c>
    </row>
    <row r="7" spans="1:13">
      <c r="A7" s="1">
        <f ca="1">SUM(OFFSET(A1:A3,0,1))</f>
        <v>829</v>
      </c>
      <c r="B7" s="1" t="s">
        <v>2</v>
      </c>
      <c r="L7" s="1" t="s">
        <v>2</v>
      </c>
    </row>
    <row r="12" spans="1:13">
      <c r="A12" s="35" t="s">
        <v>79</v>
      </c>
    </row>
    <row r="13" spans="1:13">
      <c r="A13" s="35" t="s">
        <v>80</v>
      </c>
    </row>
    <row r="14" spans="1:13">
      <c r="A14" s="36" t="s">
        <v>81</v>
      </c>
    </row>
    <row r="16" spans="1:13">
      <c r="A16" t="s">
        <v>303</v>
      </c>
      <c r="B16" s="141" t="s">
        <v>304</v>
      </c>
    </row>
    <row r="17" spans="1:2">
      <c r="A17" t="s">
        <v>305</v>
      </c>
      <c r="B17" s="141" t="s">
        <v>306</v>
      </c>
    </row>
    <row r="20" spans="1:2">
      <c r="A20" s="142" t="s">
        <v>307</v>
      </c>
    </row>
    <row r="21" spans="1:2">
      <c r="A21" s="143" t="s">
        <v>308</v>
      </c>
    </row>
    <row r="22" spans="1:2">
      <c r="A22" s="143" t="s">
        <v>309</v>
      </c>
    </row>
    <row r="24" spans="1:2">
      <c r="A24" s="143" t="s">
        <v>310</v>
      </c>
    </row>
    <row r="25" spans="1:2">
      <c r="A25" s="143" t="s">
        <v>311</v>
      </c>
    </row>
    <row r="26" spans="1:2">
      <c r="A26" s="144" t="s">
        <v>312</v>
      </c>
    </row>
    <row r="27" spans="1:2">
      <c r="A27" s="145" t="s">
        <v>313</v>
      </c>
    </row>
  </sheetData>
  <phoneticPr fontId="5" type="noConversion"/>
  <pageMargins left="0.75" right="0.75" top="1" bottom="1" header="0.5" footer="0.5"/>
  <pageSetup paperSize="9" orientation="portrait" horizontalDpi="360" verticalDpi="36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2"/>
  <sheetViews>
    <sheetView workbookViewId="0">
      <selection activeCell="I10" sqref="I10"/>
    </sheetView>
  </sheetViews>
  <sheetFormatPr defaultColWidth="9" defaultRowHeight="16.2"/>
  <cols>
    <col min="1" max="2" width="9" style="1"/>
    <col min="3" max="3" width="17.88671875" style="1" customWidth="1"/>
    <col min="4" max="16384" width="9" style="1"/>
  </cols>
  <sheetData>
    <row r="1" spans="1:16" ht="19.8">
      <c r="A1" s="148"/>
      <c r="B1" s="148">
        <f>ROW(C4)</f>
        <v>4</v>
      </c>
      <c r="C1" s="148" t="s">
        <v>318</v>
      </c>
      <c r="D1" s="148"/>
      <c r="H1" s="149" t="s">
        <v>319</v>
      </c>
      <c r="I1" s="150"/>
      <c r="P1" s="142" t="s">
        <v>314</v>
      </c>
    </row>
    <row r="2" spans="1:16" ht="19.8">
      <c r="A2" s="148"/>
      <c r="B2" s="148"/>
      <c r="C2" s="148"/>
      <c r="D2" s="148"/>
      <c r="H2" s="147" t="s">
        <v>320</v>
      </c>
      <c r="I2" s="150"/>
      <c r="J2" s="150"/>
      <c r="P2" s="143" t="s">
        <v>315</v>
      </c>
    </row>
    <row r="3" spans="1:16" ht="19.8">
      <c r="A3" s="151"/>
      <c r="B3" s="152">
        <f t="array" ref="B3:B5">ROW(A3:A5)</f>
        <v>3</v>
      </c>
      <c r="C3" s="148" t="s">
        <v>3</v>
      </c>
      <c r="D3" s="148"/>
      <c r="E3" s="12" t="s">
        <v>321</v>
      </c>
      <c r="H3" s="150"/>
      <c r="I3" s="149">
        <f>ROW(C4)</f>
        <v>4</v>
      </c>
      <c r="J3" s="153" t="s">
        <v>322</v>
      </c>
      <c r="P3" s="146" t="s">
        <v>316</v>
      </c>
    </row>
    <row r="4" spans="1:16" ht="19.8">
      <c r="A4" s="151"/>
      <c r="B4" s="152">
        <v>4</v>
      </c>
      <c r="C4" s="154"/>
      <c r="D4" s="148"/>
      <c r="H4" s="150"/>
      <c r="I4" s="149">
        <f>ROW(A3:A5)</f>
        <v>3</v>
      </c>
      <c r="J4" s="150"/>
      <c r="P4" s="147" t="s">
        <v>317</v>
      </c>
    </row>
    <row r="5" spans="1:16" ht="19.8">
      <c r="A5" s="151"/>
      <c r="B5" s="152">
        <v>5</v>
      </c>
      <c r="H5" s="150"/>
      <c r="I5" s="153" t="s">
        <v>323</v>
      </c>
      <c r="J5" s="150"/>
    </row>
    <row r="7" spans="1:16" ht="19.8">
      <c r="H7" s="149" t="s">
        <v>324</v>
      </c>
      <c r="I7" s="150"/>
    </row>
    <row r="8" spans="1:16" ht="19.8">
      <c r="B8" s="1">
        <f>COLUMN(C4)</f>
        <v>3</v>
      </c>
      <c r="C8" t="s">
        <v>325</v>
      </c>
      <c r="H8" s="147" t="s">
        <v>326</v>
      </c>
      <c r="I8" s="150"/>
    </row>
    <row r="9" spans="1:16" ht="19.8">
      <c r="H9" s="150"/>
      <c r="I9" s="149">
        <f>COLUMN(C4)</f>
        <v>3</v>
      </c>
    </row>
    <row r="10" spans="1:16" ht="19.8">
      <c r="B10" s="155">
        <f t="array" ref="B10:E10">COLUMN(A1:D4)</f>
        <v>1</v>
      </c>
      <c r="C10" s="155">
        <v>2</v>
      </c>
      <c r="D10" s="155">
        <v>3</v>
      </c>
      <c r="E10" s="155">
        <v>4</v>
      </c>
      <c r="F10" s="156" t="s">
        <v>327</v>
      </c>
      <c r="H10" s="150"/>
      <c r="I10" s="153" t="s">
        <v>328</v>
      </c>
    </row>
    <row r="11" spans="1:16" ht="19.8">
      <c r="H11" s="150"/>
      <c r="I11" s="149">
        <f>COLUMN(A1:D4)</f>
        <v>1</v>
      </c>
    </row>
    <row r="12" spans="1:16" ht="19.8">
      <c r="H12" s="150"/>
      <c r="I12" s="153" t="s">
        <v>329</v>
      </c>
    </row>
    <row r="13" spans="1:16">
      <c r="F13" s="157"/>
    </row>
    <row r="14" spans="1:16">
      <c r="F14"/>
    </row>
    <row r="15" spans="1:16">
      <c r="A15" s="158" t="s">
        <v>330</v>
      </c>
    </row>
    <row r="16" spans="1:16">
      <c r="A16" s="158" t="s">
        <v>331</v>
      </c>
      <c r="B16" s="158"/>
    </row>
    <row r="17" spans="1:6">
      <c r="A17" s="159" t="s">
        <v>332</v>
      </c>
      <c r="B17" s="160"/>
      <c r="C17" s="160"/>
      <c r="F17"/>
    </row>
    <row r="18" spans="1:6">
      <c r="A18" s="161" t="s">
        <v>333</v>
      </c>
      <c r="B18" s="162"/>
      <c r="C18" s="162"/>
    </row>
    <row r="19" spans="1:6">
      <c r="A19" t="s">
        <v>334</v>
      </c>
      <c r="B19" s="160"/>
      <c r="C19" s="160"/>
      <c r="F19"/>
    </row>
    <row r="20" spans="1:6">
      <c r="A20" t="s">
        <v>335</v>
      </c>
      <c r="B20" s="160"/>
      <c r="C20" s="160"/>
      <c r="F20"/>
    </row>
    <row r="21" spans="1:6">
      <c r="A21" s="233"/>
      <c r="B21" s="233"/>
      <c r="C21" s="233"/>
    </row>
    <row r="22" spans="1:6" ht="16.5" customHeight="1">
      <c r="A22" s="234"/>
      <c r="B22" s="234"/>
      <c r="C22" s="234"/>
    </row>
    <row r="23" spans="1:6" ht="23.25" customHeight="1">
      <c r="A23" s="163">
        <v>1</v>
      </c>
      <c r="B23" s="163" t="s">
        <v>336</v>
      </c>
      <c r="C23" s="163" t="s">
        <v>337</v>
      </c>
    </row>
    <row r="24" spans="1:6" ht="23.25" customHeight="1">
      <c r="A24" s="163">
        <v>2</v>
      </c>
      <c r="B24" s="163" t="s">
        <v>338</v>
      </c>
      <c r="C24" s="163" t="s">
        <v>339</v>
      </c>
    </row>
    <row r="25" spans="1:6" ht="23.25" customHeight="1">
      <c r="A25" s="163">
        <v>3</v>
      </c>
      <c r="B25" s="164">
        <f>ROW()</f>
        <v>25</v>
      </c>
      <c r="C25" s="164" t="s">
        <v>340</v>
      </c>
      <c r="F25" s="165"/>
    </row>
    <row r="26" spans="1:6" ht="23.25" customHeight="1">
      <c r="A26" s="166"/>
      <c r="B26" s="164">
        <f>ROW(C10)</f>
        <v>10</v>
      </c>
      <c r="C26" s="164" t="s">
        <v>341</v>
      </c>
    </row>
    <row r="27" spans="1:6">
      <c r="A27" s="233"/>
      <c r="B27" s="233"/>
      <c r="C27" s="233"/>
    </row>
    <row r="28" spans="1:6" ht="25.5" customHeight="1">
      <c r="A28" s="164"/>
      <c r="B28" s="163" t="s">
        <v>336</v>
      </c>
      <c r="C28" s="163" t="s">
        <v>337</v>
      </c>
    </row>
    <row r="29" spans="1:6" ht="25.5" customHeight="1">
      <c r="A29" s="163">
        <v>1</v>
      </c>
      <c r="B29" s="163" t="s">
        <v>338</v>
      </c>
      <c r="C29" s="163" t="s">
        <v>339</v>
      </c>
    </row>
    <row r="30" spans="1:6" ht="25.5" customHeight="1">
      <c r="A30" s="163">
        <v>2</v>
      </c>
      <c r="B30" s="164">
        <f t="array" ref="B30:B32">ROW(C4:D6)</f>
        <v>4</v>
      </c>
      <c r="C30" s="164" t="s">
        <v>342</v>
      </c>
    </row>
    <row r="31" spans="1:6" ht="25.5" customHeight="1">
      <c r="A31" s="163">
        <v>3</v>
      </c>
      <c r="B31" s="164">
        <v>5</v>
      </c>
      <c r="C31" s="164" t="s">
        <v>343</v>
      </c>
    </row>
    <row r="32" spans="1:6" ht="25.5" customHeight="1">
      <c r="A32" s="163">
        <v>4</v>
      </c>
      <c r="B32" s="164">
        <v>6</v>
      </c>
      <c r="C32" s="164" t="s">
        <v>344</v>
      </c>
    </row>
  </sheetData>
  <mergeCells count="3">
    <mergeCell ref="A21:C21"/>
    <mergeCell ref="A22:C22"/>
    <mergeCell ref="A27:C27"/>
  </mergeCells>
  <phoneticPr fontId="5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"/>
  <sheetViews>
    <sheetView workbookViewId="0">
      <selection activeCell="C1" sqref="C1"/>
    </sheetView>
  </sheetViews>
  <sheetFormatPr defaultColWidth="9" defaultRowHeight="16.2"/>
  <cols>
    <col min="1" max="1" width="10.88671875" style="1" customWidth="1"/>
    <col min="2" max="2" width="12.88671875" style="1" customWidth="1"/>
    <col min="3" max="3" width="22.33203125" style="1" customWidth="1"/>
    <col min="4" max="4" width="9" style="31"/>
    <col min="5" max="16384" width="9" style="1"/>
  </cols>
  <sheetData>
    <row r="1" spans="1:3">
      <c r="A1" s="33"/>
      <c r="B1" s="24" t="str">
        <f>ADDRESS(1,1)</f>
        <v>$A$1</v>
      </c>
      <c r="C1" s="32" t="s">
        <v>78</v>
      </c>
    </row>
  </sheetData>
  <phoneticPr fontId="5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30"/>
  <sheetViews>
    <sheetView workbookViewId="0">
      <selection activeCell="A20" sqref="A20:E30"/>
    </sheetView>
  </sheetViews>
  <sheetFormatPr defaultColWidth="9" defaultRowHeight="16.2"/>
  <cols>
    <col min="1" max="16384" width="9" style="1"/>
  </cols>
  <sheetData>
    <row r="1" spans="1:13">
      <c r="A1" s="24"/>
      <c r="B1" s="24">
        <f>AREAS((A1:D4,G1:G5,H4))</f>
        <v>3</v>
      </c>
      <c r="C1" s="24" t="s">
        <v>4</v>
      </c>
      <c r="D1" s="24"/>
      <c r="G1" s="25"/>
      <c r="M1" s="1" t="s">
        <v>4</v>
      </c>
    </row>
    <row r="2" spans="1:13">
      <c r="A2" s="24"/>
      <c r="B2" s="24"/>
      <c r="C2" s="24"/>
      <c r="D2" s="24"/>
      <c r="G2" s="25"/>
    </row>
    <row r="3" spans="1:13">
      <c r="A3" s="24"/>
      <c r="B3" s="24">
        <f>AREAS(A1:D4)</f>
        <v>1</v>
      </c>
      <c r="C3" s="24" t="s">
        <v>5</v>
      </c>
      <c r="D3" s="24"/>
      <c r="G3" s="25"/>
      <c r="M3" s="1" t="s">
        <v>5</v>
      </c>
    </row>
    <row r="4" spans="1:13">
      <c r="A4" s="24"/>
      <c r="B4" s="24"/>
      <c r="C4" s="24"/>
      <c r="D4" s="24"/>
      <c r="G4" s="25"/>
      <c r="H4" s="26"/>
    </row>
    <row r="5" spans="1:13">
      <c r="G5" s="25"/>
    </row>
    <row r="11" spans="1:13">
      <c r="A11" s="118" t="s">
        <v>184</v>
      </c>
    </row>
    <row r="12" spans="1:13">
      <c r="A12" s="118" t="s">
        <v>183</v>
      </c>
    </row>
    <row r="13" spans="1:13">
      <c r="A13" s="119" t="s">
        <v>187</v>
      </c>
    </row>
    <row r="14" spans="1:13">
      <c r="A14" s="120">
        <f>AREAS((A1:D4,G1:G5,H4))</f>
        <v>3</v>
      </c>
    </row>
    <row r="15" spans="1:13">
      <c r="A15" s="121" t="s">
        <v>185</v>
      </c>
    </row>
    <row r="16" spans="1:13">
      <c r="A16" s="120">
        <f>AREAS(A1:D4)</f>
        <v>1</v>
      </c>
    </row>
    <row r="17" spans="1:5">
      <c r="A17" s="121" t="s">
        <v>186</v>
      </c>
    </row>
    <row r="20" spans="1:5">
      <c r="A20" s="167" t="s">
        <v>345</v>
      </c>
      <c r="B20" s="168"/>
      <c r="C20" s="168"/>
      <c r="D20" s="168"/>
      <c r="E20" s="168"/>
    </row>
    <row r="21" spans="1:5">
      <c r="A21" s="158" t="s">
        <v>330</v>
      </c>
      <c r="B21" s="169" t="s">
        <v>346</v>
      </c>
      <c r="C21" s="168"/>
      <c r="D21" s="168"/>
      <c r="E21" s="168"/>
    </row>
    <row r="22" spans="1:5">
      <c r="A22" s="170" t="s">
        <v>347</v>
      </c>
      <c r="B22" s="168"/>
      <c r="C22" s="168"/>
      <c r="D22" s="168"/>
      <c r="E22" s="168"/>
    </row>
    <row r="23" spans="1:5">
      <c r="A23" s="171" t="s">
        <v>348</v>
      </c>
      <c r="B23" s="168"/>
      <c r="C23" s="168"/>
      <c r="D23" s="168"/>
      <c r="E23" s="168"/>
    </row>
    <row r="24" spans="1:5">
      <c r="A24" s="172" t="s">
        <v>349</v>
      </c>
      <c r="B24" s="168"/>
      <c r="C24" s="168"/>
      <c r="D24" s="168"/>
      <c r="E24" s="168"/>
    </row>
    <row r="25" spans="1:5">
      <c r="A25" s="168"/>
      <c r="B25" s="168"/>
      <c r="C25" s="168"/>
      <c r="D25" s="168"/>
      <c r="E25" s="168"/>
    </row>
    <row r="26" spans="1:5">
      <c r="A26" s="173" t="s">
        <v>336</v>
      </c>
      <c r="B26" s="173" t="s">
        <v>337</v>
      </c>
      <c r="C26" s="168"/>
      <c r="D26" s="168"/>
      <c r="E26" s="168"/>
    </row>
    <row r="27" spans="1:5" ht="31.2">
      <c r="A27" s="174" t="s">
        <v>338</v>
      </c>
      <c r="B27" s="174" t="s">
        <v>350</v>
      </c>
      <c r="C27" s="168"/>
      <c r="D27" s="168"/>
      <c r="E27" s="168"/>
    </row>
    <row r="28" spans="1:5">
      <c r="A28" s="175">
        <f>AREAS(B17:D19)</f>
        <v>1</v>
      </c>
      <c r="B28" s="176" t="s">
        <v>351</v>
      </c>
      <c r="C28" s="168"/>
      <c r="D28" s="177" t="s">
        <v>352</v>
      </c>
      <c r="E28" s="168"/>
    </row>
    <row r="29" spans="1:5">
      <c r="A29" s="175">
        <f>AREAS((B17:D19,E20,F21:I24))</f>
        <v>3</v>
      </c>
      <c r="B29" s="176" t="s">
        <v>353</v>
      </c>
      <c r="C29" s="168"/>
      <c r="D29" s="177" t="s">
        <v>354</v>
      </c>
      <c r="E29" s="168"/>
    </row>
    <row r="30" spans="1:5">
      <c r="A30" s="175">
        <f>AREAS(B17:D19 B17)</f>
        <v>1</v>
      </c>
      <c r="B30" s="176" t="s">
        <v>351</v>
      </c>
      <c r="C30" s="168"/>
      <c r="D30" s="177" t="s">
        <v>355</v>
      </c>
      <c r="E30" s="168"/>
    </row>
  </sheetData>
  <phoneticPr fontId="5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C1:C3"/>
  <sheetViews>
    <sheetView workbookViewId="0">
      <selection activeCell="K1" sqref="K1:M1048576"/>
    </sheetView>
  </sheetViews>
  <sheetFormatPr defaultColWidth="9" defaultRowHeight="16.2"/>
  <cols>
    <col min="1" max="16384" width="9" style="1"/>
  </cols>
  <sheetData>
    <row r="1" spans="3:3">
      <c r="C1" s="1" t="s">
        <v>4</v>
      </c>
    </row>
    <row r="3" spans="3:3">
      <c r="C3" s="1" t="s">
        <v>5</v>
      </c>
    </row>
  </sheetData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summary</vt:lpstr>
      <vt:lpstr>2013</vt:lpstr>
      <vt:lpstr>參照函數</vt:lpstr>
      <vt:lpstr>參照綜合練習</vt:lpstr>
      <vt:lpstr>OFFSET1</vt:lpstr>
      <vt:lpstr>ROW&amp;COLUMN </vt:lpstr>
      <vt:lpstr>address</vt:lpstr>
      <vt:lpstr>AREAS</vt:lpstr>
      <vt:lpstr>AREAS-練習</vt:lpstr>
      <vt:lpstr>FORMULATEXT</vt:lpstr>
      <vt:lpstr>FORMULATEXT-練習</vt:lpstr>
      <vt:lpstr>transpose</vt:lpstr>
      <vt:lpstr>transpose-ex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ntucc</dc:creator>
  <cp:lastModifiedBy>red</cp:lastModifiedBy>
  <dcterms:created xsi:type="dcterms:W3CDTF">2014-12-15T11:46:39Z</dcterms:created>
  <dcterms:modified xsi:type="dcterms:W3CDTF">2022-06-26T04:51:11Z</dcterms:modified>
</cp:coreProperties>
</file>