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filterPrivacy="1" defaultThemeVersion="124226"/>
  <xr:revisionPtr revIDLastSave="0" documentId="13_ncr:1_{133D42C3-A0E0-4086-A87B-65DEF27DD9E1}" xr6:coauthVersionLast="36" xr6:coauthVersionMax="45" xr10:uidLastSave="{00000000-0000-0000-0000-000000000000}"/>
  <bookViews>
    <workbookView xWindow="0" yWindow="0" windowWidth="19200" windowHeight="6880" firstSheet="6" activeTab="10" xr2:uid="{00000000-000D-0000-FFFF-FFFF00000000}"/>
  </bookViews>
  <sheets>
    <sheet name="countif1" sheetId="1" r:id="rId1"/>
    <sheet name="countif" sheetId="2" r:id="rId2"/>
    <sheet name="102-countif" sheetId="3" r:id="rId3"/>
    <sheet name="103-countif" sheetId="4" r:id="rId4"/>
    <sheet name="104-countif-不允許輸入重複值" sheetId="5" r:id="rId5"/>
    <sheet name="105-workday" sheetId="7" r:id="rId6"/>
    <sheet name="106-countblank" sheetId="8" r:id="rId7"/>
    <sheet name="107-len" sheetId="9" r:id="rId8"/>
    <sheet name="108-len+number" sheetId="10" r:id="rId9"/>
    <sheet name="109-isnumber" sheetId="11" r:id="rId10"/>
    <sheet name="110-istext" sheetId="12" r:id="rId11"/>
  </sheets>
  <definedNames>
    <definedName name="_xlnm._FilterDatabase" localSheetId="10" hidden="1">'110-istext'!$A$3:$H$85</definedName>
  </definedNames>
  <calcPr calcId="191029"/>
</workbook>
</file>

<file path=xl/calcChain.xml><?xml version="1.0" encoding="utf-8"?>
<calcChain xmlns="http://schemas.openxmlformats.org/spreadsheetml/2006/main">
  <c r="H85" i="12" l="1"/>
  <c r="H84" i="12"/>
  <c r="H83" i="12"/>
  <c r="H82" i="12"/>
  <c r="H81" i="12"/>
  <c r="H80" i="12"/>
  <c r="H79" i="12"/>
  <c r="H78" i="12"/>
  <c r="H77" i="12"/>
  <c r="H76" i="12"/>
  <c r="H75" i="12"/>
  <c r="H74" i="12"/>
  <c r="H73" i="12"/>
  <c r="H72" i="12"/>
  <c r="H71" i="12"/>
  <c r="H70" i="12"/>
  <c r="H69" i="12"/>
  <c r="H68" i="12"/>
  <c r="H67" i="12"/>
  <c r="H66" i="12"/>
  <c r="H65" i="12"/>
  <c r="H64" i="12"/>
  <c r="H63" i="12"/>
  <c r="H62" i="12"/>
  <c r="H61" i="12"/>
  <c r="H60" i="12"/>
  <c r="H59" i="12"/>
  <c r="H58" i="12"/>
  <c r="H57" i="12"/>
  <c r="H56" i="12"/>
  <c r="H55" i="12"/>
  <c r="H54" i="12"/>
  <c r="H53" i="12"/>
  <c r="H52" i="12"/>
  <c r="H51" i="12"/>
  <c r="H50" i="12"/>
  <c r="H49" i="12"/>
  <c r="H48" i="12"/>
  <c r="H47" i="12"/>
  <c r="H46" i="12"/>
  <c r="H45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H20" i="12"/>
  <c r="H19" i="12"/>
  <c r="H18" i="12"/>
  <c r="H17" i="12"/>
  <c r="H16" i="12"/>
  <c r="H15" i="12"/>
  <c r="H14" i="12"/>
  <c r="H13" i="12"/>
  <c r="H12" i="12"/>
  <c r="H11" i="12"/>
  <c r="H10" i="12"/>
  <c r="H9" i="12"/>
  <c r="H8" i="12"/>
  <c r="H7" i="12"/>
  <c r="H6" i="12"/>
  <c r="H5" i="12"/>
  <c r="H4" i="12"/>
  <c r="H87" i="12" s="1"/>
  <c r="D17" i="11" l="1"/>
  <c r="C17" i="11"/>
  <c r="E16" i="11"/>
  <c r="E15" i="11"/>
  <c r="E14" i="11"/>
  <c r="E13" i="11"/>
  <c r="E12" i="11"/>
  <c r="E11" i="11"/>
  <c r="E10" i="11"/>
  <c r="E9" i="11"/>
  <c r="E8" i="11"/>
  <c r="E7" i="11"/>
  <c r="E6" i="11"/>
  <c r="F26" i="8" l="1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G26" i="3" l="1"/>
  <c r="A26" i="3"/>
  <c r="G25" i="3"/>
  <c r="A25" i="3"/>
  <c r="G24" i="3"/>
  <c r="A24" i="3"/>
  <c r="G23" i="3"/>
  <c r="A23" i="3"/>
  <c r="G22" i="3"/>
  <c r="A22" i="3"/>
  <c r="G21" i="3"/>
  <c r="A21" i="3"/>
  <c r="G20" i="3"/>
  <c r="A20" i="3"/>
  <c r="G19" i="3"/>
  <c r="A19" i="3"/>
  <c r="G18" i="3"/>
  <c r="A18" i="3"/>
  <c r="G17" i="3"/>
  <c r="A17" i="3"/>
  <c r="G16" i="3"/>
  <c r="A16" i="3"/>
  <c r="G15" i="3"/>
  <c r="A15" i="3"/>
  <c r="G14" i="3"/>
  <c r="A14" i="3"/>
  <c r="G13" i="3"/>
  <c r="A13" i="3"/>
  <c r="G12" i="3"/>
  <c r="A12" i="3"/>
  <c r="G11" i="3"/>
  <c r="A11" i="3"/>
  <c r="G10" i="3"/>
  <c r="A10" i="3"/>
  <c r="G9" i="3"/>
  <c r="A9" i="3"/>
  <c r="G8" i="3"/>
  <c r="A8" i="3"/>
  <c r="G7" i="3"/>
  <c r="A7" i="3"/>
  <c r="G6" i="3"/>
  <c r="A6" i="3"/>
  <c r="G5" i="3"/>
  <c r="A5" i="3"/>
  <c r="G4" i="3"/>
  <c r="A4" i="3"/>
  <c r="G3" i="3"/>
  <c r="A3" i="3"/>
  <c r="F26" i="2" l="1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3" i="1"/>
</calcChain>
</file>

<file path=xl/sharedStrings.xml><?xml version="1.0" encoding="utf-8"?>
<sst xmlns="http://schemas.openxmlformats.org/spreadsheetml/2006/main" count="659" uniqueCount="200">
  <si>
    <t>姓名</t>
    <phoneticPr fontId="1" type="noConversion"/>
  </si>
  <si>
    <t>生日</t>
    <phoneticPr fontId="1" type="noConversion"/>
  </si>
  <si>
    <t>手機號碼</t>
    <phoneticPr fontId="1" type="noConversion"/>
  </si>
  <si>
    <t>謝辛如</t>
    <phoneticPr fontId="1" type="noConversion"/>
  </si>
  <si>
    <t>許育弘</t>
    <phoneticPr fontId="1" type="noConversion"/>
  </si>
  <si>
    <t>林亞倩</t>
    <phoneticPr fontId="1" type="noConversion"/>
  </si>
  <si>
    <t>王郁昌</t>
    <phoneticPr fontId="1" type="noConversion"/>
  </si>
  <si>
    <t>宋智鈞</t>
    <phoneticPr fontId="1" type="noConversion"/>
  </si>
  <si>
    <t>黃裕翔</t>
    <phoneticPr fontId="1" type="noConversion"/>
  </si>
  <si>
    <t>姚欣穎</t>
    <phoneticPr fontId="1" type="noConversion"/>
  </si>
  <si>
    <t>李家豪</t>
    <phoneticPr fontId="1" type="noConversion"/>
  </si>
  <si>
    <t>陳瑞淑</t>
    <phoneticPr fontId="1" type="noConversion"/>
  </si>
  <si>
    <t>蔡佳利</t>
    <phoneticPr fontId="1" type="noConversion"/>
  </si>
  <si>
    <t>吳立其</t>
    <phoneticPr fontId="1" type="noConversion"/>
  </si>
  <si>
    <t>郭堯竹</t>
    <phoneticPr fontId="1" type="noConversion"/>
  </si>
  <si>
    <t>陳君倫</t>
    <phoneticPr fontId="1" type="noConversion"/>
  </si>
  <si>
    <t>王文亭</t>
    <phoneticPr fontId="1" type="noConversion"/>
  </si>
  <si>
    <t>褚金輝</t>
    <phoneticPr fontId="1" type="noConversion"/>
  </si>
  <si>
    <t>劉明盛</t>
    <phoneticPr fontId="1" type="noConversion"/>
  </si>
  <si>
    <t>陳蓁亞</t>
    <phoneticPr fontId="1" type="noConversion"/>
  </si>
  <si>
    <t>楊雅惠</t>
    <phoneticPr fontId="1" type="noConversion"/>
  </si>
  <si>
    <t>曾銘山</t>
    <phoneticPr fontId="1" type="noConversion"/>
  </si>
  <si>
    <t>林佩璇</t>
    <phoneticPr fontId="1" type="noConversion"/>
  </si>
  <si>
    <t>陳欣蘭</t>
    <phoneticPr fontId="1" type="noConversion"/>
  </si>
  <si>
    <t>連媁婷</t>
    <phoneticPr fontId="1" type="noConversion"/>
  </si>
  <si>
    <t>黃佳芬</t>
    <phoneticPr fontId="1" type="noConversion"/>
  </si>
  <si>
    <t>地址</t>
    <phoneticPr fontId="1" type="noConversion"/>
  </si>
  <si>
    <t>新北市新莊區中正路 577 號</t>
    <phoneticPr fontId="1" type="noConversion"/>
  </si>
  <si>
    <t>台北市忠孝東路一段 333 號</t>
    <phoneticPr fontId="1" type="noConversion"/>
  </si>
  <si>
    <t>新北市汐止區中山路 38 號</t>
    <phoneticPr fontId="1" type="noConversion"/>
  </si>
  <si>
    <t>台北市南港區經貿二號 1 號</t>
    <phoneticPr fontId="1" type="noConversion"/>
  </si>
  <si>
    <t>台北市重慶南路一段 8 號</t>
    <phoneticPr fontId="1" type="noConversion"/>
  </si>
  <si>
    <t>新北市板橋區文化路二段 10 號</t>
    <phoneticPr fontId="1" type="noConversion"/>
  </si>
  <si>
    <t>新北市中和區安邦街 33 號</t>
    <phoneticPr fontId="1" type="noConversion"/>
  </si>
  <si>
    <t>台中市西區台灣大道 1033 號</t>
    <phoneticPr fontId="1" type="noConversion"/>
  </si>
  <si>
    <t>台中市西屯區朝富路 188 號</t>
    <phoneticPr fontId="1" type="noConversion"/>
  </si>
  <si>
    <t>台南市安平區永華路二段 10 號</t>
    <phoneticPr fontId="1" type="noConversion"/>
  </si>
  <si>
    <t>台南市安平區中華西路二段 533 號</t>
    <phoneticPr fontId="1" type="noConversion"/>
  </si>
  <si>
    <t>高雄市鳳山區文化路 67 號</t>
    <phoneticPr fontId="1" type="noConversion"/>
  </si>
  <si>
    <t>高雄市苓雅區和平一路 115號</t>
    <phoneticPr fontId="1" type="noConversion"/>
  </si>
  <si>
    <t>新竹市北區中山路 128 號</t>
    <phoneticPr fontId="1" type="noConversion"/>
  </si>
  <si>
    <t>新竹市香山區五福路二段 565 號</t>
    <phoneticPr fontId="1" type="noConversion"/>
  </si>
  <si>
    <t>桃園市成功路二段 133 號</t>
    <phoneticPr fontId="1" type="noConversion"/>
  </si>
  <si>
    <t>桃園市中壢區溪洲街 299 號</t>
    <phoneticPr fontId="1" type="noConversion"/>
  </si>
  <si>
    <t>彰化市彰鹿路 120 號</t>
    <phoneticPr fontId="1" type="noConversion"/>
  </si>
  <si>
    <t>新北市三峽區介壽路三段 120 號</t>
    <phoneticPr fontId="1" type="noConversion"/>
  </si>
  <si>
    <t>新北市土城區承天路 65 號</t>
    <phoneticPr fontId="1" type="noConversion"/>
  </si>
  <si>
    <t>苗栗市新苗街 18 號</t>
    <phoneticPr fontId="1" type="noConversion"/>
  </si>
  <si>
    <t>會員資料</t>
    <phoneticPr fontId="1" type="noConversion"/>
  </si>
  <si>
    <t>台中市西區英才路 212 號</t>
    <phoneticPr fontId="1" type="noConversion"/>
  </si>
  <si>
    <t>張詩佩</t>
    <phoneticPr fontId="1" type="noConversion"/>
  </si>
  <si>
    <t>會員編號</t>
    <phoneticPr fontId="1" type="noConversion"/>
  </si>
  <si>
    <t>Check</t>
    <phoneticPr fontId="1" type="noConversion"/>
  </si>
  <si>
    <t>書號</t>
    <phoneticPr fontId="10" type="noConversion"/>
  </si>
  <si>
    <t>書名</t>
    <phoneticPr fontId="10" type="noConversion"/>
  </si>
  <si>
    <t>類別</t>
    <phoneticPr fontId="10" type="noConversion"/>
  </si>
  <si>
    <t>F9720</t>
    <phoneticPr fontId="10" type="noConversion"/>
  </si>
  <si>
    <t>最新 Java 程式設計 第六版</t>
    <phoneticPr fontId="10" type="noConversion"/>
  </si>
  <si>
    <t>程式設計</t>
    <phoneticPr fontId="10" type="noConversion"/>
  </si>
  <si>
    <t>F9181</t>
    <phoneticPr fontId="10" type="noConversion"/>
  </si>
  <si>
    <t>網路行銷、社群經營必會！Premiere Pro 影音剪輯實務</t>
    <phoneticPr fontId="10" type="noConversion"/>
  </si>
  <si>
    <t>影片剪輯</t>
    <phoneticPr fontId="10" type="noConversion"/>
  </si>
  <si>
    <t>F9379</t>
    <phoneticPr fontId="10" type="noConversion"/>
  </si>
  <si>
    <t>Deep learning 深度學習必讀 - Keras 大神帶你用 Python 實作</t>
    <phoneticPr fontId="10" type="noConversion"/>
  </si>
  <si>
    <t>F9589</t>
    <phoneticPr fontId="10" type="noConversion"/>
  </si>
  <si>
    <t>Unity 遊戲設計育成攻略</t>
    <phoneticPr fontId="10" type="noConversion"/>
  </si>
  <si>
    <t>3D 繪圖</t>
    <phoneticPr fontId="10" type="noConversion"/>
  </si>
  <si>
    <t>F9821</t>
    <phoneticPr fontId="10" type="noConversion"/>
  </si>
  <si>
    <t>看廣告學設計：讓你按讚的廣告設計力</t>
    <phoneticPr fontId="10" type="noConversion"/>
  </si>
  <si>
    <t>設計</t>
    <phoneticPr fontId="10" type="noConversion"/>
  </si>
  <si>
    <t>F9953</t>
    <phoneticPr fontId="10" type="noConversion"/>
  </si>
  <si>
    <t>瑜伽科學解析 - 從解剖學與生理學的角度深入學習</t>
    <phoneticPr fontId="10" type="noConversion"/>
  </si>
  <si>
    <t>運動</t>
    <phoneticPr fontId="10" type="noConversion"/>
  </si>
  <si>
    <t>F9580</t>
    <phoneticPr fontId="10" type="noConversion"/>
  </si>
  <si>
    <t>SketchUp 2019 室內設計繪圖講座</t>
    <phoneticPr fontId="10" type="noConversion"/>
  </si>
  <si>
    <t>安安牙醫診所預約名單</t>
    <phoneticPr fontId="1" type="noConversion"/>
  </si>
  <si>
    <t>預約日</t>
    <phoneticPr fontId="1" type="noConversion"/>
  </si>
  <si>
    <t>電話</t>
    <phoneticPr fontId="1" type="noConversion"/>
  </si>
  <si>
    <t>時段</t>
    <phoneticPr fontId="1" type="noConversion"/>
  </si>
  <si>
    <t>張清緯</t>
    <phoneticPr fontId="1" type="noConversion"/>
  </si>
  <si>
    <t>0933-122-xxx</t>
    <phoneticPr fontId="1" type="noConversion"/>
  </si>
  <si>
    <t>謝佩真</t>
    <phoneticPr fontId="1" type="noConversion"/>
  </si>
  <si>
    <t>0918-544-xxx</t>
    <phoneticPr fontId="1" type="noConversion"/>
  </si>
  <si>
    <t>張景宣</t>
    <phoneticPr fontId="1" type="noConversion"/>
  </si>
  <si>
    <t>0912-333-xxx</t>
    <phoneticPr fontId="1" type="noConversion"/>
  </si>
  <si>
    <t>黃健豪</t>
    <phoneticPr fontId="1" type="noConversion"/>
  </si>
  <si>
    <t>0938-548-xxx</t>
    <phoneticPr fontId="1" type="noConversion"/>
  </si>
  <si>
    <t>※每週三休診，不能預約！</t>
    <phoneticPr fontId="1" type="noConversion"/>
  </si>
  <si>
    <t>客戶清單</t>
    <phoneticPr fontId="10" type="noConversion"/>
  </si>
  <si>
    <t>客戶編號</t>
    <phoneticPr fontId="10" type="noConversion"/>
  </si>
  <si>
    <t>客戶名稱</t>
    <phoneticPr fontId="10" type="noConversion"/>
  </si>
  <si>
    <t>統一編號</t>
    <phoneticPr fontId="10" type="noConversion"/>
  </si>
  <si>
    <t>聯絡人</t>
    <phoneticPr fontId="10" type="noConversion"/>
  </si>
  <si>
    <t>行動電話</t>
    <phoneticPr fontId="10" type="noConversion"/>
  </si>
  <si>
    <t>市話</t>
    <phoneticPr fontId="10" type="noConversion"/>
  </si>
  <si>
    <t>聯絡地址</t>
    <phoneticPr fontId="10" type="noConversion"/>
  </si>
  <si>
    <t>ST1251135</t>
    <phoneticPr fontId="10" type="noConversion"/>
  </si>
  <si>
    <t>至上電子公司</t>
    <phoneticPr fontId="10" type="noConversion"/>
  </si>
  <si>
    <t>張恩宇</t>
    <phoneticPr fontId="10" type="noConversion"/>
  </si>
  <si>
    <t>台北市中正區杭州南路1號</t>
    <phoneticPr fontId="10" type="noConversion"/>
  </si>
  <si>
    <t>ST1258745</t>
    <phoneticPr fontId="10" type="noConversion"/>
  </si>
  <si>
    <t>力行鋼鐵</t>
    <phoneticPr fontId="10" type="noConversion"/>
  </si>
  <si>
    <t>林美玲</t>
    <phoneticPr fontId="10" type="noConversion"/>
  </si>
  <si>
    <t>台北市大安區忠孝東路3段2號</t>
    <phoneticPr fontId="10" type="noConversion"/>
  </si>
  <si>
    <t>SG1235487</t>
    <phoneticPr fontId="10" type="noConversion"/>
  </si>
  <si>
    <t>祥欣材料</t>
    <phoneticPr fontId="10" type="noConversion"/>
  </si>
  <si>
    <t>蔡鴻和</t>
    <phoneticPr fontId="10" type="noConversion"/>
  </si>
  <si>
    <t>新北市板橋區貴興路133號</t>
    <phoneticPr fontId="10" type="noConversion"/>
  </si>
  <si>
    <t>SH1257889</t>
    <phoneticPr fontId="10" type="noConversion"/>
  </si>
  <si>
    <t>峰鍏化工</t>
    <phoneticPr fontId="10" type="noConversion"/>
  </si>
  <si>
    <t>楊智友</t>
    <phoneticPr fontId="10" type="noConversion"/>
  </si>
  <si>
    <t>桃園市蘆竹區南崁路一段123號</t>
    <phoneticPr fontId="10" type="noConversion"/>
  </si>
  <si>
    <t>SQ1547896</t>
    <phoneticPr fontId="10" type="noConversion"/>
  </si>
  <si>
    <t>融新企業</t>
    <phoneticPr fontId="10" type="noConversion"/>
  </si>
  <si>
    <t>林國華</t>
    <phoneticPr fontId="10" type="noConversion"/>
  </si>
  <si>
    <t>台中市中區中山路155號</t>
    <phoneticPr fontId="10" type="noConversion"/>
  </si>
  <si>
    <t>SM2154893</t>
    <phoneticPr fontId="10" type="noConversion"/>
  </si>
  <si>
    <t>瑞意科技</t>
    <phoneticPr fontId="10" type="noConversion"/>
  </si>
  <si>
    <t>陳宇雲</t>
    <phoneticPr fontId="10" type="noConversion"/>
  </si>
  <si>
    <t>台南市永康區中正路 355 號</t>
    <phoneticPr fontId="10" type="noConversion"/>
  </si>
  <si>
    <t>SW6548783</t>
    <phoneticPr fontId="10" type="noConversion"/>
  </si>
  <si>
    <t>建宏壓克力</t>
    <phoneticPr fontId="10" type="noConversion"/>
  </si>
  <si>
    <t>李嘉瑩</t>
    <phoneticPr fontId="10" type="noConversion"/>
  </si>
  <si>
    <t>台北市濟南路二段46號</t>
    <phoneticPr fontId="10" type="noConversion"/>
  </si>
  <si>
    <t>AW1235498</t>
    <phoneticPr fontId="10" type="noConversion"/>
  </si>
  <si>
    <t>新城科技</t>
    <phoneticPr fontId="10" type="noConversion"/>
  </si>
  <si>
    <t>許沛文</t>
    <phoneticPr fontId="10" type="noConversion"/>
  </si>
  <si>
    <t>新北市三重區中正南路一段 100 號</t>
    <phoneticPr fontId="10" type="noConversion"/>
  </si>
  <si>
    <t>活動預算表</t>
    <phoneticPr fontId="10" type="noConversion"/>
  </si>
  <si>
    <t>製表日期：</t>
    <phoneticPr fontId="10" type="noConversion"/>
  </si>
  <si>
    <t>製表時間：</t>
    <phoneticPr fontId="10" type="noConversion"/>
  </si>
  <si>
    <t>編號</t>
    <phoneticPr fontId="10" type="noConversion"/>
  </si>
  <si>
    <t>場地</t>
  </si>
  <si>
    <t>預估</t>
  </si>
  <si>
    <t>實際</t>
  </si>
  <si>
    <t>場地費</t>
    <phoneticPr fontId="10" type="noConversion"/>
  </si>
  <si>
    <t>工作人員薪水</t>
    <phoneticPr fontId="10" type="noConversion"/>
  </si>
  <si>
    <t>音響設備</t>
    <phoneticPr fontId="10" type="noConversion"/>
  </si>
  <si>
    <t>佈置費用</t>
    <phoneticPr fontId="10" type="noConversion"/>
  </si>
  <si>
    <t>餐飲費</t>
    <phoneticPr fontId="10" type="noConversion"/>
  </si>
  <si>
    <t>6,800元</t>
    <phoneticPr fontId="10" type="noConversion"/>
  </si>
  <si>
    <t>飲料試喝</t>
    <phoneticPr fontId="10" type="noConversion"/>
  </si>
  <si>
    <t>餐巾紙、衛生杯</t>
    <phoneticPr fontId="10" type="noConversion"/>
  </si>
  <si>
    <t>主持人</t>
    <phoneticPr fontId="10" type="noConversion"/>
  </si>
  <si>
    <t>18,000 元</t>
    <phoneticPr fontId="10" type="noConversion"/>
  </si>
  <si>
    <t>演講者</t>
  </si>
  <si>
    <t>贈品</t>
    <phoneticPr fontId="10" type="noConversion"/>
  </si>
  <si>
    <t>其它</t>
    <phoneticPr fontId="10" type="noConversion"/>
  </si>
  <si>
    <t>合計</t>
  </si>
  <si>
    <t>春夏裝進貨資料</t>
    <phoneticPr fontId="1" type="noConversion"/>
  </si>
  <si>
    <t>序號</t>
    <phoneticPr fontId="1" type="noConversion"/>
  </si>
  <si>
    <t>產品類別</t>
    <phoneticPr fontId="1" type="noConversion"/>
  </si>
  <si>
    <t>產品編號</t>
    <phoneticPr fontId="1" type="noConversion"/>
  </si>
  <si>
    <t>品名</t>
    <phoneticPr fontId="1" type="noConversion"/>
  </si>
  <si>
    <t>入庫日期</t>
    <phoneticPr fontId="1" type="noConversion"/>
  </si>
  <si>
    <t>入庫數量</t>
    <phoneticPr fontId="1" type="noConversion"/>
  </si>
  <si>
    <t>單價</t>
    <phoneticPr fontId="1" type="noConversion"/>
  </si>
  <si>
    <t>進貨金額</t>
    <phoneticPr fontId="1" type="noConversion"/>
  </si>
  <si>
    <t>女裝</t>
    <phoneticPr fontId="1" type="noConversion"/>
  </si>
  <si>
    <t>CA1254</t>
    <phoneticPr fontId="1" type="noConversion"/>
  </si>
  <si>
    <t>荷葉百褶長裙</t>
    <phoneticPr fontId="1" type="noConversion"/>
  </si>
  <si>
    <t>運動服</t>
    <phoneticPr fontId="1" type="noConversion"/>
  </si>
  <si>
    <t>SP6332</t>
    <phoneticPr fontId="1" type="noConversion"/>
  </si>
  <si>
    <t>咖啡紗涼感緊身上衣</t>
    <phoneticPr fontId="1" type="noConversion"/>
  </si>
  <si>
    <t>CA1250</t>
    <phoneticPr fontId="1" type="noConversion"/>
  </si>
  <si>
    <t>網紗長裙</t>
    <phoneticPr fontId="1" type="noConversion"/>
  </si>
  <si>
    <t>缺貨</t>
    <phoneticPr fontId="1" type="noConversion"/>
  </si>
  <si>
    <t>男裝</t>
    <phoneticPr fontId="1" type="noConversion"/>
  </si>
  <si>
    <t>BT1552</t>
    <phoneticPr fontId="1" type="noConversion"/>
  </si>
  <si>
    <t>滾邊棉質休閒長褲</t>
  </si>
  <si>
    <t>CA1251</t>
    <phoneticPr fontId="1" type="noConversion"/>
  </si>
  <si>
    <t>顯瘦牛仔短褲</t>
  </si>
  <si>
    <t>CA1252</t>
    <phoneticPr fontId="1" type="noConversion"/>
  </si>
  <si>
    <t>雪花質感錐形褲</t>
    <phoneticPr fontId="1" type="noConversion"/>
  </si>
  <si>
    <t>BT1553</t>
    <phoneticPr fontId="1" type="noConversion"/>
  </si>
  <si>
    <t>牛仔寬版褲</t>
  </si>
  <si>
    <t>童裝</t>
    <phoneticPr fontId="1" type="noConversion"/>
  </si>
  <si>
    <t>KD1583</t>
    <phoneticPr fontId="1" type="noConversion"/>
  </si>
  <si>
    <t>動物系萌 T</t>
    <phoneticPr fontId="1" type="noConversion"/>
  </si>
  <si>
    <t>SP6333</t>
    <phoneticPr fontId="1" type="noConversion"/>
  </si>
  <si>
    <t>拼接排汗長褲</t>
    <phoneticPr fontId="1" type="noConversion"/>
  </si>
  <si>
    <t>BT1555</t>
    <phoneticPr fontId="1" type="noConversion"/>
  </si>
  <si>
    <t>自然刷色牛仔襯衫</t>
  </si>
  <si>
    <t>SP6334</t>
    <phoneticPr fontId="1" type="noConversion"/>
  </si>
  <si>
    <t>印花運動背心</t>
    <phoneticPr fontId="1" type="noConversion"/>
  </si>
  <si>
    <t>CA1255</t>
    <phoneticPr fontId="1" type="noConversion"/>
  </si>
  <si>
    <t>圓點連袖上衣</t>
    <phoneticPr fontId="1" type="noConversion"/>
  </si>
  <si>
    <t>SP6331</t>
    <phoneticPr fontId="1" type="noConversion"/>
  </si>
  <si>
    <t>抗UV短袖運動上衣</t>
    <phoneticPr fontId="1" type="noConversion"/>
  </si>
  <si>
    <t>KD1585</t>
    <phoneticPr fontId="1" type="noConversion"/>
  </si>
  <si>
    <t>棒棒糖含棉上衣</t>
    <phoneticPr fontId="1" type="noConversion"/>
  </si>
  <si>
    <t>未到貨</t>
    <phoneticPr fontId="1" type="noConversion"/>
  </si>
  <si>
    <t>牛仔寬版褲</t>
    <phoneticPr fontId="1" type="noConversion"/>
  </si>
  <si>
    <t>BT1554</t>
    <phoneticPr fontId="1" type="noConversion"/>
  </si>
  <si>
    <t>英字燙印圓領短袖上衣</t>
  </si>
  <si>
    <t>KD1584</t>
    <phoneticPr fontId="1" type="noConversion"/>
  </si>
  <si>
    <t>無袖洋裝</t>
    <phoneticPr fontId="1" type="noConversion"/>
  </si>
  <si>
    <t>CA1256</t>
    <phoneticPr fontId="1" type="noConversion"/>
  </si>
  <si>
    <t>綁帶假兩件印花洋裝</t>
    <phoneticPr fontId="1" type="noConversion"/>
  </si>
  <si>
    <t>進貨總金額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</si>
</sst>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76" formatCode="[&gt;99999999]0000\-000\-000;000\-000\-000"/>
    <numFmt numFmtId="177" formatCode="yyyy/mm/dd"/>
    <numFmt numFmtId="178" formatCode="#,##0_);[Red]\(#,##0\)"/>
    <numFmt numFmtId="179" formatCode="m&quot;月&quot;d&quot;日&quot;"/>
    <numFmt numFmtId="180" formatCode="0000\-000\-000"/>
    <numFmt numFmtId="181" formatCode="[&lt;=99999999]####\-####;\(0#\)\ ####\-####"/>
    <numFmt numFmtId="182" formatCode="[&lt;=9999999]###\-####;\(0#\)\ ###\-####"/>
    <numFmt numFmtId="183" formatCode="yyyy\-mm\-dd;@"/>
    <numFmt numFmtId="184" formatCode="[$-409]h:mm\ AM/PM;@"/>
    <numFmt numFmtId="185" formatCode="#,###&quot; 元&quot;"/>
    <numFmt numFmtId="186" formatCode="&quot;NT$&quot;#,##0.00"/>
    <numFmt numFmtId="187" formatCode="m/d;@"/>
    <numFmt numFmtId="188" formatCode="_-* #,##0_-;\-* #,##0_-;_-* &quot;-&quot;??_-;_-@_-"/>
  </numFmts>
  <fonts count="2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b/>
      <sz val="14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sz val="11"/>
      <color theme="1"/>
      <name val="新細明體"/>
      <family val="2"/>
      <scheme val="minor"/>
    </font>
    <font>
      <b/>
      <sz val="12"/>
      <color theme="1"/>
      <name val="新細明體"/>
      <family val="1"/>
      <charset val="136"/>
      <scheme val="minor"/>
    </font>
    <font>
      <sz val="9"/>
      <name val="新細明體"/>
      <family val="3"/>
      <charset val="136"/>
      <scheme val="minor"/>
    </font>
    <font>
      <b/>
      <sz val="12"/>
      <color rgb="FFFF0000"/>
      <name val="新細明體"/>
      <family val="1"/>
      <charset val="136"/>
    </font>
    <font>
      <b/>
      <sz val="14"/>
      <color theme="0"/>
      <name val="Microsoft JhengHei UI"/>
      <family val="2"/>
    </font>
    <font>
      <b/>
      <sz val="14"/>
      <name val="新細明體"/>
      <family val="1"/>
      <charset val="136"/>
    </font>
    <font>
      <sz val="12"/>
      <name val="新細明體"/>
      <family val="1"/>
      <charset val="136"/>
    </font>
    <font>
      <sz val="12"/>
      <color theme="1"/>
      <name val="新細明體"/>
      <family val="1"/>
      <charset val="136"/>
    </font>
    <font>
      <b/>
      <sz val="12"/>
      <color theme="1"/>
      <name val="新細明體"/>
      <family val="1"/>
      <charset val="136"/>
    </font>
    <font>
      <b/>
      <sz val="12"/>
      <color theme="0"/>
      <name val="新細明體"/>
      <family val="1"/>
      <charset val="136"/>
    </font>
    <font>
      <sz val="12"/>
      <name val="Microsoft JhengHei UI"/>
      <family val="2"/>
    </font>
    <font>
      <b/>
      <sz val="12"/>
      <color theme="7"/>
      <name val="Microsoft JhengHei UI"/>
      <family val="2"/>
    </font>
    <font>
      <b/>
      <sz val="12"/>
      <color theme="8" tint="-0.499984740745262"/>
      <name val="新細明體"/>
      <family val="1"/>
      <charset val="13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8" fillId="0" borderId="0"/>
    <xf numFmtId="43" fontId="8" fillId="0" borderId="0" applyFont="0" applyFill="0" applyBorder="0" applyAlignment="0" applyProtection="0">
      <alignment vertical="center"/>
    </xf>
    <xf numFmtId="0" fontId="12" fillId="7" borderId="0">
      <alignment horizontal="left" vertical="center"/>
    </xf>
    <xf numFmtId="0" fontId="12" fillId="7" borderId="0">
      <alignment horizontal="right" vertical="center"/>
    </xf>
    <xf numFmtId="0" fontId="18" fillId="0" borderId="0"/>
    <xf numFmtId="186" fontId="19" fillId="0" borderId="0">
      <alignment vertical="center"/>
    </xf>
  </cellStyleXfs>
  <cellXfs count="118">
    <xf numFmtId="0" fontId="0" fillId="0" borderId="0" xfId="0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2" borderId="4" xfId="0" applyFont="1" applyFill="1" applyBorder="1" applyAlignment="1">
      <alignment horizontal="center" vertical="center"/>
    </xf>
    <xf numFmtId="177" fontId="3" fillId="2" borderId="4" xfId="0" applyNumberFormat="1" applyFont="1" applyFill="1" applyBorder="1" applyAlignment="1">
      <alignment horizontal="center" vertical="center"/>
    </xf>
    <xf numFmtId="176" fontId="3" fillId="2" borderId="4" xfId="0" applyNumberFormat="1" applyFont="1" applyFill="1" applyBorder="1" applyAlignment="1">
      <alignment horizontal="center" vertical="center"/>
    </xf>
    <xf numFmtId="0" fontId="3" fillId="2" borderId="3" xfId="0" applyFont="1" applyFill="1" applyBorder="1">
      <alignment vertical="center"/>
    </xf>
    <xf numFmtId="0" fontId="4" fillId="2" borderId="3" xfId="0" applyFont="1" applyFill="1" applyBorder="1">
      <alignment vertical="center"/>
    </xf>
    <xf numFmtId="177" fontId="3" fillId="0" borderId="0" xfId="0" applyNumberFormat="1" applyFont="1">
      <alignment vertical="center"/>
    </xf>
    <xf numFmtId="0" fontId="3" fillId="0" borderId="4" xfId="0" applyFont="1" applyBorder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4" fillId="0" borderId="3" xfId="0" applyFont="1" applyBorder="1">
      <alignment vertical="center"/>
    </xf>
    <xf numFmtId="14" fontId="3" fillId="2" borderId="3" xfId="0" applyNumberFormat="1" applyFont="1" applyFill="1" applyBorder="1">
      <alignment vertical="center"/>
    </xf>
    <xf numFmtId="14" fontId="4" fillId="2" borderId="3" xfId="0" applyNumberFormat="1" applyFont="1" applyFill="1" applyBorder="1">
      <alignment vertical="center"/>
    </xf>
    <xf numFmtId="14" fontId="3" fillId="0" borderId="3" xfId="0" applyNumberFormat="1" applyFont="1" applyBorder="1">
      <alignment vertical="center"/>
    </xf>
    <xf numFmtId="14" fontId="4" fillId="0" borderId="3" xfId="0" applyNumberFormat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NumberFormat="1" applyFill="1" applyBorder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0" fillId="2" borderId="4" xfId="0" applyFont="1" applyFill="1" applyBorder="1" applyAlignment="1">
      <alignment horizontal="center" vertical="center"/>
    </xf>
    <xf numFmtId="177" fontId="0" fillId="2" borderId="4" xfId="0" applyNumberFormat="1" applyFont="1" applyFill="1" applyBorder="1" applyAlignment="1">
      <alignment horizontal="center" vertical="center"/>
    </xf>
    <xf numFmtId="176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>
      <alignment vertical="center"/>
    </xf>
    <xf numFmtId="0" fontId="0" fillId="0" borderId="0" xfId="0" applyNumberFormat="1" applyFont="1" applyFill="1" applyBorder="1">
      <alignment vertical="center"/>
    </xf>
    <xf numFmtId="177" fontId="0" fillId="0" borderId="0" xfId="0" applyNumberFormat="1">
      <alignment vertical="center"/>
    </xf>
    <xf numFmtId="0" fontId="0" fillId="0" borderId="4" xfId="0" applyFont="1" applyBorder="1" applyAlignment="1">
      <alignment horizontal="center" vertical="center"/>
    </xf>
    <xf numFmtId="177" fontId="0" fillId="0" borderId="4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14" fontId="0" fillId="2" borderId="1" xfId="0" applyNumberFormat="1" applyFont="1" applyFill="1" applyBorder="1">
      <alignment vertical="center"/>
    </xf>
    <xf numFmtId="14" fontId="0" fillId="0" borderId="1" xfId="0" applyNumberFormat="1" applyFont="1" applyBorder="1">
      <alignment vertical="center"/>
    </xf>
    <xf numFmtId="0" fontId="0" fillId="0" borderId="2" xfId="0" applyFont="1" applyBorder="1" applyAlignment="1">
      <alignment horizontal="center" vertical="center"/>
    </xf>
    <xf numFmtId="177" fontId="0" fillId="0" borderId="2" xfId="0" applyNumberFormat="1" applyFont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177" fontId="0" fillId="0" borderId="4" xfId="0" applyNumberFormat="1" applyFont="1" applyFill="1" applyBorder="1" applyAlignment="1">
      <alignment horizontal="center" vertical="center"/>
    </xf>
    <xf numFmtId="176" fontId="0" fillId="0" borderId="4" xfId="0" applyNumberFormat="1" applyFont="1" applyFill="1" applyBorder="1" applyAlignment="1">
      <alignment horizontal="center" vertical="center"/>
    </xf>
    <xf numFmtId="0" fontId="0" fillId="0" borderId="3" xfId="0" applyFont="1" applyFill="1" applyBorder="1">
      <alignment vertical="center"/>
    </xf>
    <xf numFmtId="14" fontId="0" fillId="0" borderId="3" xfId="0" applyNumberFormat="1" applyFont="1" applyFill="1" applyBorder="1">
      <alignment vertical="center"/>
    </xf>
    <xf numFmtId="0" fontId="0" fillId="0" borderId="2" xfId="0" applyFont="1" applyFill="1" applyBorder="1" applyAlignment="1">
      <alignment horizontal="center" vertical="center"/>
    </xf>
    <xf numFmtId="177" fontId="0" fillId="0" borderId="2" xfId="0" applyNumberFormat="1" applyFont="1" applyFill="1" applyBorder="1" applyAlignment="1">
      <alignment horizontal="center" vertical="center"/>
    </xf>
    <xf numFmtId="176" fontId="0" fillId="0" borderId="2" xfId="0" applyNumberFormat="1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0" fontId="9" fillId="4" borderId="6" xfId="2" applyFont="1" applyFill="1" applyBorder="1" applyAlignment="1">
      <alignment horizontal="center" vertical="center"/>
    </xf>
    <xf numFmtId="178" fontId="9" fillId="4" borderId="6" xfId="3" applyNumberFormat="1" applyFont="1" applyFill="1" applyBorder="1" applyAlignment="1">
      <alignment horizontal="center" vertical="center"/>
    </xf>
    <xf numFmtId="0" fontId="3" fillId="0" borderId="0" xfId="2" applyFont="1"/>
    <xf numFmtId="0" fontId="3" fillId="5" borderId="6" xfId="2" applyFont="1" applyFill="1" applyBorder="1"/>
    <xf numFmtId="178" fontId="3" fillId="0" borderId="6" xfId="3" applyNumberFormat="1" applyFont="1" applyBorder="1" applyAlignment="1">
      <alignment horizontal="left"/>
    </xf>
    <xf numFmtId="178" fontId="3" fillId="5" borderId="6" xfId="2" applyNumberFormat="1" applyFont="1" applyFill="1" applyBorder="1" applyAlignment="1">
      <alignment horizontal="left"/>
    </xf>
    <xf numFmtId="178" fontId="3" fillId="0" borderId="6" xfId="2" applyNumberFormat="1" applyFont="1" applyBorder="1" applyAlignment="1">
      <alignment horizontal="left"/>
    </xf>
    <xf numFmtId="0" fontId="9" fillId="0" borderId="5" xfId="0" applyFont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0" fillId="0" borderId="0" xfId="0" applyBorder="1">
      <alignment vertical="center"/>
    </xf>
    <xf numFmtId="0" fontId="11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2" borderId="1" xfId="0" applyNumberFormat="1" applyFont="1" applyFill="1" applyBorder="1">
      <alignment vertical="center"/>
    </xf>
    <xf numFmtId="14" fontId="3" fillId="2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Border="1">
      <alignment vertical="center"/>
    </xf>
    <xf numFmtId="14" fontId="3" fillId="0" borderId="1" xfId="0" applyNumberFormat="1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9" fillId="4" borderId="1" xfId="2" applyFont="1" applyFill="1" applyBorder="1" applyAlignment="1">
      <alignment horizontal="center" vertical="center"/>
    </xf>
    <xf numFmtId="178" fontId="9" fillId="4" borderId="1" xfId="3" applyNumberFormat="1" applyFont="1" applyFill="1" applyBorder="1" applyAlignment="1">
      <alignment horizontal="center" vertical="center"/>
    </xf>
    <xf numFmtId="0" fontId="3" fillId="0" borderId="1" xfId="2" applyFont="1" applyBorder="1"/>
    <xf numFmtId="0" fontId="3" fillId="0" borderId="1" xfId="2" applyFont="1" applyBorder="1" applyAlignment="1">
      <alignment horizontal="center"/>
    </xf>
    <xf numFmtId="0" fontId="3" fillId="5" borderId="1" xfId="2" applyFont="1" applyFill="1" applyBorder="1" applyAlignment="1">
      <alignment horizontal="center"/>
    </xf>
    <xf numFmtId="180" fontId="3" fillId="0" borderId="1" xfId="3" applyNumberFormat="1" applyFont="1" applyBorder="1" applyAlignment="1">
      <alignment horizontal="center" vertical="center"/>
    </xf>
    <xf numFmtId="181" fontId="3" fillId="0" borderId="1" xfId="3" applyNumberFormat="1" applyFont="1" applyBorder="1" applyAlignment="1">
      <alignment horizontal="left"/>
    </xf>
    <xf numFmtId="178" fontId="3" fillId="0" borderId="1" xfId="3" applyNumberFormat="1" applyFont="1" applyBorder="1" applyAlignment="1">
      <alignment horizontal="left"/>
    </xf>
    <xf numFmtId="182" fontId="3" fillId="0" borderId="1" xfId="3" applyNumberFormat="1" applyFont="1" applyBorder="1" applyAlignment="1">
      <alignment horizontal="left"/>
    </xf>
    <xf numFmtId="180" fontId="3" fillId="0" borderId="1" xfId="2" applyNumberFormat="1" applyFont="1" applyBorder="1" applyAlignment="1">
      <alignment horizontal="center" vertical="center"/>
    </xf>
    <xf numFmtId="181" fontId="3" fillId="0" borderId="1" xfId="2" applyNumberFormat="1" applyFont="1" applyBorder="1" applyAlignment="1">
      <alignment horizontal="left"/>
    </xf>
    <xf numFmtId="0" fontId="3" fillId="5" borderId="1" xfId="2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13" fillId="0" borderId="7" xfId="4" applyFont="1" applyFill="1" applyBorder="1" applyAlignment="1">
      <alignment horizontal="center" vertical="center"/>
    </xf>
    <xf numFmtId="0" fontId="14" fillId="0" borderId="0" xfId="2" applyFont="1" applyAlignment="1">
      <alignment horizontal="center"/>
    </xf>
    <xf numFmtId="0" fontId="15" fillId="0" borderId="0" xfId="2" applyFont="1"/>
    <xf numFmtId="0" fontId="13" fillId="0" borderId="0" xfId="4" applyFont="1" applyFill="1" applyBorder="1" applyAlignment="1">
      <alignment horizontal="center" vertical="center"/>
    </xf>
    <xf numFmtId="0" fontId="16" fillId="0" borderId="0" xfId="2" applyFont="1" applyFill="1" applyBorder="1" applyAlignment="1">
      <alignment horizontal="right"/>
    </xf>
    <xf numFmtId="183" fontId="15" fillId="0" borderId="0" xfId="3" applyNumberFormat="1" applyFont="1" applyFill="1" applyBorder="1" applyAlignment="1">
      <alignment horizontal="right"/>
    </xf>
    <xf numFmtId="184" fontId="15" fillId="0" borderId="0" xfId="3" applyNumberFormat="1" applyFont="1" applyFill="1" applyBorder="1" applyAlignment="1">
      <alignment horizontal="right"/>
    </xf>
    <xf numFmtId="0" fontId="17" fillId="7" borderId="1" xfId="4" applyFont="1" applyBorder="1" applyAlignment="1">
      <alignment horizontal="center" vertical="center"/>
    </xf>
    <xf numFmtId="0" fontId="17" fillId="7" borderId="1" xfId="5" applyNumberFormat="1" applyFont="1" applyFill="1" applyBorder="1" applyAlignment="1">
      <alignment horizontal="center" vertical="center"/>
    </xf>
    <xf numFmtId="0" fontId="15" fillId="5" borderId="1" xfId="2" applyFont="1" applyFill="1" applyBorder="1" applyAlignment="1">
      <alignment horizontal="center" vertical="center"/>
    </xf>
    <xf numFmtId="0" fontId="14" fillId="5" borderId="1" xfId="6" applyNumberFormat="1" applyFont="1" applyFill="1" applyBorder="1" applyAlignment="1">
      <alignment horizontal="left" vertical="center"/>
    </xf>
    <xf numFmtId="185" fontId="14" fillId="5" borderId="1" xfId="6" applyNumberFormat="1" applyFont="1" applyFill="1" applyBorder="1" applyAlignment="1">
      <alignment horizontal="right" vertical="center"/>
    </xf>
    <xf numFmtId="0" fontId="14" fillId="8" borderId="1" xfId="2" applyFont="1" applyFill="1" applyBorder="1" applyAlignment="1">
      <alignment horizontal="center" vertical="center"/>
    </xf>
    <xf numFmtId="0" fontId="14" fillId="8" borderId="1" xfId="6" applyNumberFormat="1" applyFont="1" applyFill="1" applyBorder="1" applyAlignment="1">
      <alignment horizontal="left" vertical="center"/>
    </xf>
    <xf numFmtId="185" fontId="14" fillId="8" borderId="1" xfId="6" applyNumberFormat="1" applyFont="1" applyFill="1" applyBorder="1" applyAlignment="1">
      <alignment horizontal="right" vertical="center"/>
    </xf>
    <xf numFmtId="0" fontId="15" fillId="8" borderId="1" xfId="2" applyFont="1" applyFill="1" applyBorder="1" applyAlignment="1">
      <alignment horizontal="center" vertical="center"/>
    </xf>
    <xf numFmtId="0" fontId="15" fillId="9" borderId="1" xfId="2" applyFont="1" applyFill="1" applyBorder="1" applyAlignment="1">
      <alignment horizontal="center"/>
    </xf>
    <xf numFmtId="0" fontId="20" fillId="9" borderId="1" xfId="7" applyNumberFormat="1" applyFont="1" applyFill="1" applyBorder="1" applyAlignment="1">
      <alignment horizontal="center" vertical="center"/>
    </xf>
    <xf numFmtId="185" fontId="20" fillId="9" borderId="1" xfId="7" applyNumberFormat="1" applyFont="1" applyFill="1" applyBorder="1">
      <alignment vertical="center"/>
    </xf>
    <xf numFmtId="0" fontId="14" fillId="0" borderId="0" xfId="2" applyFont="1"/>
    <xf numFmtId="0" fontId="5" fillId="0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187" fontId="0" fillId="0" borderId="0" xfId="0" applyNumberFormat="1">
      <alignment vertical="center"/>
    </xf>
    <xf numFmtId="0" fontId="9" fillId="10" borderId="1" xfId="0" applyFont="1" applyFill="1" applyBorder="1" applyAlignment="1">
      <alignment horizontal="center" vertical="center"/>
    </xf>
    <xf numFmtId="187" fontId="9" fillId="1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87" fontId="0" fillId="0" borderId="1" xfId="0" applyNumberFormat="1" applyBorder="1" applyAlignment="1">
      <alignment horizontal="center" vertical="center"/>
    </xf>
    <xf numFmtId="188" fontId="0" fillId="0" borderId="1" xfId="1" applyNumberFormat="1" applyFont="1" applyBorder="1">
      <alignment vertical="center"/>
    </xf>
    <xf numFmtId="188" fontId="0" fillId="0" borderId="1" xfId="1" applyNumberFormat="1" applyFont="1" applyBorder="1" applyAlignment="1">
      <alignment horizontal="right" vertical="center"/>
    </xf>
    <xf numFmtId="0" fontId="9" fillId="11" borderId="1" xfId="0" applyFont="1" applyFill="1" applyBorder="1">
      <alignment vertical="center"/>
    </xf>
    <xf numFmtId="188" fontId="9" fillId="11" borderId="1" xfId="0" applyNumberFormat="1" applyFont="1" applyFill="1" applyBorder="1">
      <alignment vertical="center"/>
    </xf>
  </cellXfs>
  <cellStyles count="8">
    <cellStyle name="一般" xfId="0" builtinId="0"/>
    <cellStyle name="一般 2" xfId="2" xr:uid="{E59BCB30-2DAD-4D6D-91AB-B8FF5A99BB87}"/>
    <cellStyle name="一般 3" xfId="6" xr:uid="{A036641B-9B43-4D0B-B7EB-03E63B7169BF}"/>
    <cellStyle name="千分位" xfId="1" builtinId="3"/>
    <cellStyle name="千分位 2" xfId="3" xr:uid="{AA1AD81A-5DCC-4DF7-B6FF-1211DFC8C64B}"/>
    <cellStyle name="表格 - 標頭 2" xfId="5" xr:uid="{3756A72D-3B9C-440B-9338-BEB93224A1F3}"/>
    <cellStyle name="表格標頭" xfId="4" xr:uid="{E6F8661C-F2D7-4111-BA85-7A7411C8DEBD}"/>
    <cellStyle name="總計 - 標題" xfId="7" xr:uid="{AA3AB88F-B6E2-4E3C-A86A-25D64E17DBF9}"/>
  </cellStyles>
  <dxfs count="3"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workbookViewId="0">
      <selection activeCell="F3" sqref="F3"/>
    </sheetView>
  </sheetViews>
  <sheetFormatPr defaultColWidth="9" defaultRowHeight="17"/>
  <cols>
    <col min="1" max="1" width="10.26953125" style="4" bestFit="1" customWidth="1"/>
    <col min="2" max="2" width="10.453125" style="4" customWidth="1"/>
    <col min="3" max="3" width="13.26953125" style="4" customWidth="1"/>
    <col min="4" max="4" width="15.36328125" style="4" customWidth="1"/>
    <col min="5" max="5" width="33.90625" style="4" bestFit="1" customWidth="1"/>
    <col min="6" max="6" width="17.26953125" style="4" customWidth="1"/>
    <col min="7" max="7" width="10.453125" style="4" bestFit="1" customWidth="1"/>
    <col min="8" max="16384" width="9" style="4"/>
  </cols>
  <sheetData>
    <row r="1" spans="1:7" ht="19.5">
      <c r="A1" s="25" t="s">
        <v>48</v>
      </c>
      <c r="B1" s="25"/>
      <c r="C1" s="25"/>
      <c r="D1" s="25"/>
      <c r="E1" s="25"/>
      <c r="F1" s="25"/>
    </row>
    <row r="2" spans="1:7" ht="20.25" customHeight="1">
      <c r="A2" s="1" t="s">
        <v>51</v>
      </c>
      <c r="B2" s="1" t="s">
        <v>0</v>
      </c>
      <c r="C2" s="1" t="s">
        <v>1</v>
      </c>
      <c r="D2" s="1" t="s">
        <v>2</v>
      </c>
      <c r="E2" s="2" t="s">
        <v>26</v>
      </c>
      <c r="F2" s="3" t="s">
        <v>52</v>
      </c>
    </row>
    <row r="3" spans="1:7">
      <c r="A3" s="5">
        <v>8317</v>
      </c>
      <c r="B3" s="5" t="s">
        <v>3</v>
      </c>
      <c r="C3" s="6">
        <v>35848</v>
      </c>
      <c r="D3" s="7">
        <v>956324312</v>
      </c>
      <c r="E3" s="8" t="s">
        <v>28</v>
      </c>
      <c r="F3" s="9" t="str">
        <f>IF(COUNTIF($A$3:$A$26,A3)&gt;1,"會員編號已存在","")</f>
        <v/>
      </c>
      <c r="G3" s="10"/>
    </row>
    <row r="4" spans="1:7">
      <c r="A4" s="11">
        <v>8385</v>
      </c>
      <c r="B4" s="11" t="s">
        <v>4</v>
      </c>
      <c r="C4" s="12">
        <v>37479</v>
      </c>
      <c r="D4" s="13">
        <v>935963854</v>
      </c>
      <c r="E4" s="14" t="s">
        <v>27</v>
      </c>
      <c r="F4" s="15" t="str">
        <f t="shared" ref="F4:F26" si="0">IF(COUNTIF($A$3:$A$26,A4)&gt;1,"會員編號已存在","")</f>
        <v/>
      </c>
      <c r="G4" s="10"/>
    </row>
    <row r="5" spans="1:7">
      <c r="A5" s="5">
        <v>4879</v>
      </c>
      <c r="B5" s="5" t="s">
        <v>50</v>
      </c>
      <c r="C5" s="6">
        <v>30444</v>
      </c>
      <c r="D5" s="7">
        <v>954071435</v>
      </c>
      <c r="E5" s="8" t="s">
        <v>49</v>
      </c>
      <c r="F5" s="9" t="str">
        <f t="shared" si="0"/>
        <v/>
      </c>
      <c r="G5" s="10"/>
    </row>
    <row r="6" spans="1:7">
      <c r="A6" s="11">
        <v>2458</v>
      </c>
      <c r="B6" s="11" t="s">
        <v>5</v>
      </c>
      <c r="C6" s="12">
        <v>33734</v>
      </c>
      <c r="D6" s="13">
        <v>913410599</v>
      </c>
      <c r="E6" s="14" t="s">
        <v>30</v>
      </c>
      <c r="F6" s="15" t="str">
        <f t="shared" si="0"/>
        <v>會員編號已存在</v>
      </c>
      <c r="G6" s="10"/>
    </row>
    <row r="7" spans="1:7">
      <c r="A7" s="5">
        <v>6547</v>
      </c>
      <c r="B7" s="5" t="s">
        <v>6</v>
      </c>
      <c r="C7" s="6">
        <v>34742</v>
      </c>
      <c r="D7" s="7">
        <v>972371299</v>
      </c>
      <c r="E7" s="16" t="s">
        <v>31</v>
      </c>
      <c r="F7" s="17" t="str">
        <f t="shared" si="0"/>
        <v/>
      </c>
      <c r="G7" s="10"/>
    </row>
    <row r="8" spans="1:7">
      <c r="A8" s="11">
        <v>6987</v>
      </c>
      <c r="B8" s="11" t="s">
        <v>7</v>
      </c>
      <c r="C8" s="12">
        <v>39689</v>
      </c>
      <c r="D8" s="13">
        <v>933250036</v>
      </c>
      <c r="E8" s="14" t="s">
        <v>32</v>
      </c>
      <c r="F8" s="15" t="str">
        <f t="shared" si="0"/>
        <v/>
      </c>
      <c r="G8" s="10"/>
    </row>
    <row r="9" spans="1:7">
      <c r="A9" s="5">
        <v>2458</v>
      </c>
      <c r="B9" s="5" t="s">
        <v>8</v>
      </c>
      <c r="C9" s="6">
        <v>39787</v>
      </c>
      <c r="D9" s="7">
        <v>934750620</v>
      </c>
      <c r="E9" s="8" t="s">
        <v>33</v>
      </c>
      <c r="F9" s="9" t="str">
        <f t="shared" si="0"/>
        <v>會員編號已存在</v>
      </c>
      <c r="G9" s="10"/>
    </row>
    <row r="10" spans="1:7">
      <c r="A10" s="11">
        <v>3658</v>
      </c>
      <c r="B10" s="11" t="s">
        <v>9</v>
      </c>
      <c r="C10" s="12">
        <v>40907</v>
      </c>
      <c r="D10" s="13">
        <v>954647127</v>
      </c>
      <c r="E10" s="14" t="s">
        <v>35</v>
      </c>
      <c r="F10" s="15" t="str">
        <f t="shared" si="0"/>
        <v/>
      </c>
      <c r="G10" s="10"/>
    </row>
    <row r="11" spans="1:7">
      <c r="A11" s="5">
        <v>5478</v>
      </c>
      <c r="B11" s="5" t="s">
        <v>10</v>
      </c>
      <c r="C11" s="6">
        <v>38589</v>
      </c>
      <c r="D11" s="7">
        <v>982597901</v>
      </c>
      <c r="E11" s="8" t="s">
        <v>47</v>
      </c>
      <c r="F11" s="9" t="str">
        <f t="shared" si="0"/>
        <v/>
      </c>
      <c r="G11" s="10"/>
    </row>
    <row r="12" spans="1:7">
      <c r="A12" s="11">
        <v>8641</v>
      </c>
      <c r="B12" s="11" t="s">
        <v>11</v>
      </c>
      <c r="C12" s="12">
        <v>30430</v>
      </c>
      <c r="D12" s="13">
        <v>968491182</v>
      </c>
      <c r="E12" s="14" t="s">
        <v>40</v>
      </c>
      <c r="F12" s="15" t="str">
        <f t="shared" si="0"/>
        <v/>
      </c>
      <c r="G12" s="10"/>
    </row>
    <row r="13" spans="1:7">
      <c r="A13" s="5">
        <v>3258</v>
      </c>
      <c r="B13" s="5" t="s">
        <v>12</v>
      </c>
      <c r="C13" s="6">
        <v>40313</v>
      </c>
      <c r="D13" s="7">
        <v>927882411</v>
      </c>
      <c r="E13" s="8" t="s">
        <v>43</v>
      </c>
      <c r="F13" s="9" t="str">
        <f t="shared" si="0"/>
        <v/>
      </c>
      <c r="G13" s="10"/>
    </row>
    <row r="14" spans="1:7">
      <c r="A14" s="11">
        <v>6874</v>
      </c>
      <c r="B14" s="11" t="s">
        <v>13</v>
      </c>
      <c r="C14" s="12">
        <v>40110</v>
      </c>
      <c r="D14" s="13">
        <v>987094998</v>
      </c>
      <c r="E14" s="14" t="s">
        <v>37</v>
      </c>
      <c r="F14" s="15" t="str">
        <f t="shared" si="0"/>
        <v/>
      </c>
      <c r="G14" s="10"/>
    </row>
    <row r="15" spans="1:7">
      <c r="A15" s="5">
        <v>3584</v>
      </c>
      <c r="B15" s="5" t="s">
        <v>14</v>
      </c>
      <c r="C15" s="6">
        <v>32452</v>
      </c>
      <c r="D15" s="7">
        <v>960798165</v>
      </c>
      <c r="E15" s="8"/>
      <c r="F15" s="9" t="str">
        <f t="shared" si="0"/>
        <v>會員編號已存在</v>
      </c>
      <c r="G15" s="10"/>
    </row>
    <row r="16" spans="1:7">
      <c r="A16" s="11">
        <v>6984</v>
      </c>
      <c r="B16" s="11" t="s">
        <v>15</v>
      </c>
      <c r="C16" s="12">
        <v>33887</v>
      </c>
      <c r="D16" s="13">
        <v>926988780</v>
      </c>
      <c r="E16" s="14" t="s">
        <v>38</v>
      </c>
      <c r="F16" s="15" t="str">
        <f t="shared" si="0"/>
        <v/>
      </c>
      <c r="G16" s="10"/>
    </row>
    <row r="17" spans="1:7">
      <c r="A17" s="5">
        <v>2487</v>
      </c>
      <c r="B17" s="5" t="s">
        <v>16</v>
      </c>
      <c r="C17" s="6">
        <v>27983</v>
      </c>
      <c r="D17" s="7">
        <v>988237421</v>
      </c>
      <c r="E17" s="8" t="s">
        <v>45</v>
      </c>
      <c r="F17" s="9" t="str">
        <f t="shared" si="0"/>
        <v/>
      </c>
      <c r="G17" s="10"/>
    </row>
    <row r="18" spans="1:7">
      <c r="A18" s="11">
        <v>3684</v>
      </c>
      <c r="B18" s="11" t="s">
        <v>17</v>
      </c>
      <c r="C18" s="12">
        <v>41896</v>
      </c>
      <c r="D18" s="13">
        <v>982194007</v>
      </c>
      <c r="E18" s="14" t="s">
        <v>34</v>
      </c>
      <c r="F18" s="15" t="str">
        <f t="shared" si="0"/>
        <v/>
      </c>
      <c r="G18" s="10"/>
    </row>
    <row r="19" spans="1:7">
      <c r="A19" s="5">
        <v>5547</v>
      </c>
      <c r="B19" s="5" t="s">
        <v>18</v>
      </c>
      <c r="C19" s="6">
        <v>31428</v>
      </c>
      <c r="D19" s="7">
        <v>931464962</v>
      </c>
      <c r="E19" s="8" t="s">
        <v>44</v>
      </c>
      <c r="F19" s="9" t="str">
        <f t="shared" si="0"/>
        <v/>
      </c>
      <c r="G19" s="10"/>
    </row>
    <row r="20" spans="1:7">
      <c r="A20" s="11">
        <v>6985</v>
      </c>
      <c r="B20" s="11" t="s">
        <v>19</v>
      </c>
      <c r="C20" s="12">
        <v>39631</v>
      </c>
      <c r="D20" s="13"/>
      <c r="E20" s="18" t="s">
        <v>29</v>
      </c>
      <c r="F20" s="19" t="str">
        <f t="shared" si="0"/>
        <v/>
      </c>
      <c r="G20" s="10"/>
    </row>
    <row r="21" spans="1:7">
      <c r="A21" s="5">
        <v>1547</v>
      </c>
      <c r="B21" s="5" t="s">
        <v>20</v>
      </c>
      <c r="C21" s="6">
        <v>35948</v>
      </c>
      <c r="D21" s="7">
        <v>936914483</v>
      </c>
      <c r="E21" s="8" t="s">
        <v>42</v>
      </c>
      <c r="F21" s="9" t="str">
        <f t="shared" si="0"/>
        <v/>
      </c>
      <c r="G21" s="10"/>
    </row>
    <row r="22" spans="1:7">
      <c r="A22" s="11">
        <v>8965</v>
      </c>
      <c r="B22" s="11" t="s">
        <v>21</v>
      </c>
      <c r="C22" s="12">
        <v>40701</v>
      </c>
      <c r="D22" s="13">
        <v>921841340</v>
      </c>
      <c r="E22" s="14"/>
      <c r="F22" s="15" t="str">
        <f t="shared" si="0"/>
        <v/>
      </c>
      <c r="G22" s="10"/>
    </row>
    <row r="23" spans="1:7">
      <c r="A23" s="5">
        <v>3584</v>
      </c>
      <c r="B23" s="5" t="s">
        <v>22</v>
      </c>
      <c r="C23" s="6">
        <v>41277</v>
      </c>
      <c r="D23" s="7">
        <v>968575278</v>
      </c>
      <c r="E23" s="8" t="s">
        <v>41</v>
      </c>
      <c r="F23" s="9" t="str">
        <f t="shared" si="0"/>
        <v>會員編號已存在</v>
      </c>
      <c r="G23" s="10"/>
    </row>
    <row r="24" spans="1:7">
      <c r="A24" s="11">
        <v>6687</v>
      </c>
      <c r="B24" s="11" t="s">
        <v>23</v>
      </c>
      <c r="C24" s="12">
        <v>38684</v>
      </c>
      <c r="D24" s="13">
        <v>912315877</v>
      </c>
      <c r="E24" s="14" t="s">
        <v>36</v>
      </c>
      <c r="F24" s="15" t="str">
        <f t="shared" si="0"/>
        <v/>
      </c>
      <c r="G24" s="10"/>
    </row>
    <row r="25" spans="1:7">
      <c r="A25" s="5">
        <v>5489</v>
      </c>
      <c r="B25" s="5" t="s">
        <v>24</v>
      </c>
      <c r="C25" s="6">
        <v>41787</v>
      </c>
      <c r="D25" s="7">
        <v>913765496</v>
      </c>
      <c r="E25" s="8" t="s">
        <v>46</v>
      </c>
      <c r="F25" s="9" t="str">
        <f t="shared" si="0"/>
        <v/>
      </c>
      <c r="G25" s="10"/>
    </row>
    <row r="26" spans="1:7">
      <c r="A26" s="20">
        <v>6578</v>
      </c>
      <c r="B26" s="20" t="s">
        <v>25</v>
      </c>
      <c r="C26" s="21">
        <v>28988</v>
      </c>
      <c r="D26" s="22">
        <v>923812346</v>
      </c>
      <c r="E26" s="23" t="s">
        <v>39</v>
      </c>
      <c r="F26" s="24" t="str">
        <f t="shared" si="0"/>
        <v/>
      </c>
      <c r="G26" s="10"/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1C65B-7744-4040-B6D6-2FC678BBE768}">
  <dimension ref="A1:E17"/>
  <sheetViews>
    <sheetView zoomScaleNormal="100" workbookViewId="0">
      <selection activeCell="E10" sqref="E10"/>
    </sheetView>
  </sheetViews>
  <sheetFormatPr defaultColWidth="8.1796875" defaultRowHeight="17"/>
  <cols>
    <col min="1" max="1" width="6.08984375" style="89" customWidth="1"/>
    <col min="2" max="2" width="17" style="89" bestFit="1" customWidth="1"/>
    <col min="3" max="3" width="14.54296875" style="89" customWidth="1"/>
    <col min="4" max="4" width="15.453125" style="89" customWidth="1"/>
    <col min="5" max="5" width="14.6328125" style="89" bestFit="1" customWidth="1"/>
    <col min="6" max="16384" width="8.1796875" style="89"/>
  </cols>
  <sheetData>
    <row r="1" spans="1:5" ht="32.25" customHeight="1" thickBot="1">
      <c r="A1" s="87" t="s">
        <v>128</v>
      </c>
      <c r="B1" s="87"/>
      <c r="C1" s="87"/>
      <c r="D1" s="87"/>
      <c r="E1" s="88"/>
    </row>
    <row r="2" spans="1:5" ht="19.5">
      <c r="A2" s="90"/>
      <c r="B2" s="90"/>
      <c r="C2" s="90"/>
      <c r="D2" s="90"/>
      <c r="E2" s="88"/>
    </row>
    <row r="3" spans="1:5">
      <c r="A3" s="91" t="s">
        <v>129</v>
      </c>
      <c r="B3" s="91"/>
      <c r="C3" s="91"/>
      <c r="D3" s="92">
        <v>43758</v>
      </c>
      <c r="E3" s="88"/>
    </row>
    <row r="4" spans="1:5">
      <c r="A4" s="91" t="s">
        <v>130</v>
      </c>
      <c r="B4" s="91"/>
      <c r="C4" s="91"/>
      <c r="D4" s="93">
        <v>0.375</v>
      </c>
      <c r="E4" s="88"/>
    </row>
    <row r="5" spans="1:5">
      <c r="A5" s="94" t="s">
        <v>131</v>
      </c>
      <c r="B5" s="94" t="s">
        <v>132</v>
      </c>
      <c r="C5" s="95" t="s">
        <v>133</v>
      </c>
      <c r="D5" s="95" t="s">
        <v>134</v>
      </c>
      <c r="E5" s="88"/>
    </row>
    <row r="6" spans="1:5">
      <c r="A6" s="96">
        <v>1</v>
      </c>
      <c r="B6" s="97" t="s">
        <v>135</v>
      </c>
      <c r="C6" s="98">
        <v>20000</v>
      </c>
      <c r="D6" s="98">
        <v>15000</v>
      </c>
      <c r="E6" s="88" t="str">
        <f>IF(AND(ISNUMBER(C6),ISNUMBER(D6)),"","非數值格式！")</f>
        <v/>
      </c>
    </row>
    <row r="7" spans="1:5">
      <c r="A7" s="99">
        <v>2</v>
      </c>
      <c r="B7" s="100" t="s">
        <v>136</v>
      </c>
      <c r="C7" s="101">
        <v>35000</v>
      </c>
      <c r="D7" s="101">
        <v>40000</v>
      </c>
      <c r="E7" s="88" t="str">
        <f t="shared" ref="E7:E16" si="0">IF(AND(ISNUMBER(C7),ISNUMBER(D7)),"","非數值格式！")</f>
        <v/>
      </c>
    </row>
    <row r="8" spans="1:5">
      <c r="A8" s="96">
        <v>3</v>
      </c>
      <c r="B8" s="97" t="s">
        <v>137</v>
      </c>
      <c r="C8" s="98">
        <v>12000</v>
      </c>
      <c r="D8" s="98">
        <v>15000</v>
      </c>
      <c r="E8" s="88" t="str">
        <f t="shared" si="0"/>
        <v/>
      </c>
    </row>
    <row r="9" spans="1:5">
      <c r="A9" s="102">
        <v>4</v>
      </c>
      <c r="B9" s="100" t="s">
        <v>138</v>
      </c>
      <c r="C9" s="101">
        <v>8500</v>
      </c>
      <c r="D9" s="101">
        <v>8200</v>
      </c>
      <c r="E9" s="88" t="str">
        <f t="shared" si="0"/>
        <v/>
      </c>
    </row>
    <row r="10" spans="1:5">
      <c r="A10" s="96">
        <v>5</v>
      </c>
      <c r="B10" s="97" t="s">
        <v>139</v>
      </c>
      <c r="C10" s="98">
        <v>6600</v>
      </c>
      <c r="D10" s="98" t="s">
        <v>140</v>
      </c>
      <c r="E10" s="88" t="str">
        <f t="shared" si="0"/>
        <v>非數值格式！</v>
      </c>
    </row>
    <row r="11" spans="1:5">
      <c r="A11" s="102">
        <v>6</v>
      </c>
      <c r="B11" s="100" t="s">
        <v>141</v>
      </c>
      <c r="C11" s="101">
        <v>9000</v>
      </c>
      <c r="D11" s="101">
        <v>9500</v>
      </c>
      <c r="E11" s="88" t="str">
        <f t="shared" si="0"/>
        <v/>
      </c>
    </row>
    <row r="12" spans="1:5">
      <c r="A12" s="96">
        <v>7</v>
      </c>
      <c r="B12" s="97" t="s">
        <v>142</v>
      </c>
      <c r="C12" s="98">
        <v>1500</v>
      </c>
      <c r="D12" s="98">
        <v>1200</v>
      </c>
      <c r="E12" s="88" t="str">
        <f t="shared" si="0"/>
        <v/>
      </c>
    </row>
    <row r="13" spans="1:5">
      <c r="A13" s="102">
        <v>8</v>
      </c>
      <c r="B13" s="100" t="s">
        <v>143</v>
      </c>
      <c r="C13" s="101" t="s">
        <v>144</v>
      </c>
      <c r="D13" s="101">
        <v>20000</v>
      </c>
      <c r="E13" s="88" t="str">
        <f t="shared" si="0"/>
        <v>非數值格式！</v>
      </c>
    </row>
    <row r="14" spans="1:5">
      <c r="A14" s="96">
        <v>9</v>
      </c>
      <c r="B14" s="97" t="s">
        <v>145</v>
      </c>
      <c r="C14" s="98">
        <v>12000</v>
      </c>
      <c r="D14" s="98">
        <v>12000</v>
      </c>
      <c r="E14" s="88" t="str">
        <f t="shared" si="0"/>
        <v/>
      </c>
    </row>
    <row r="15" spans="1:5" ht="19.899999999999999" customHeight="1">
      <c r="A15" s="102">
        <v>10</v>
      </c>
      <c r="B15" s="100" t="s">
        <v>146</v>
      </c>
      <c r="C15" s="101">
        <v>8500</v>
      </c>
      <c r="D15" s="101">
        <v>8500</v>
      </c>
      <c r="E15" s="88" t="str">
        <f t="shared" si="0"/>
        <v/>
      </c>
    </row>
    <row r="16" spans="1:5">
      <c r="A16" s="96">
        <v>11</v>
      </c>
      <c r="B16" s="97" t="s">
        <v>147</v>
      </c>
      <c r="C16" s="98">
        <v>3500</v>
      </c>
      <c r="D16" s="98">
        <v>3200</v>
      </c>
      <c r="E16" s="88" t="str">
        <f t="shared" si="0"/>
        <v/>
      </c>
    </row>
    <row r="17" spans="1:5">
      <c r="A17" s="103"/>
      <c r="B17" s="104" t="s">
        <v>148</v>
      </c>
      <c r="C17" s="105">
        <f>SUM(C6:C16)</f>
        <v>116600</v>
      </c>
      <c r="D17" s="105">
        <f>SUM(D6:D16)</f>
        <v>132600</v>
      </c>
      <c r="E17" s="106"/>
    </row>
  </sheetData>
  <mergeCells count="4">
    <mergeCell ref="A1:D1"/>
    <mergeCell ref="A2:D2"/>
    <mergeCell ref="A3:C3"/>
    <mergeCell ref="A4:C4"/>
  </mergeCells>
  <phoneticPr fontId="1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B3168-16B3-44D1-94FC-AE65C1352216}">
  <dimension ref="A1:H87"/>
  <sheetViews>
    <sheetView tabSelected="1" workbookViewId="0">
      <pane ySplit="3" topLeftCell="A4" activePane="bottomLeft" state="frozen"/>
      <selection pane="bottomLeft" activeCell="F6" sqref="F6"/>
    </sheetView>
  </sheetViews>
  <sheetFormatPr defaultColWidth="10.08984375" defaultRowHeight="17"/>
  <cols>
    <col min="1" max="1" width="10" bestFit="1" customWidth="1"/>
    <col min="2" max="3" width="14.26953125" bestFit="1" customWidth="1"/>
    <col min="4" max="4" width="22.7265625" bestFit="1" customWidth="1"/>
    <col min="5" max="5" width="14.26953125" style="109" bestFit="1" customWidth="1"/>
    <col min="6" max="6" width="14.26953125" bestFit="1" customWidth="1"/>
    <col min="7" max="7" width="12.6328125" bestFit="1" customWidth="1"/>
    <col min="8" max="8" width="14.26953125" bestFit="1" customWidth="1"/>
  </cols>
  <sheetData>
    <row r="1" spans="1:8" ht="19.5">
      <c r="A1" s="107" t="s">
        <v>149</v>
      </c>
      <c r="B1" s="107"/>
      <c r="C1" s="107"/>
      <c r="D1" s="107"/>
      <c r="E1" s="107"/>
      <c r="F1" s="107"/>
      <c r="G1" s="107"/>
      <c r="H1" s="107"/>
    </row>
    <row r="2" spans="1:8">
      <c r="A2" s="108"/>
    </row>
    <row r="3" spans="1:8">
      <c r="A3" s="110" t="s">
        <v>150</v>
      </c>
      <c r="B3" s="110" t="s">
        <v>151</v>
      </c>
      <c r="C3" s="110" t="s">
        <v>152</v>
      </c>
      <c r="D3" s="110" t="s">
        <v>153</v>
      </c>
      <c r="E3" s="111" t="s">
        <v>154</v>
      </c>
      <c r="F3" s="110" t="s">
        <v>155</v>
      </c>
      <c r="G3" s="110" t="s">
        <v>156</v>
      </c>
      <c r="H3" s="110" t="s">
        <v>157</v>
      </c>
    </row>
    <row r="4" spans="1:8">
      <c r="A4" s="112">
        <v>1</v>
      </c>
      <c r="B4" s="112" t="s">
        <v>158</v>
      </c>
      <c r="C4" s="112" t="s">
        <v>159</v>
      </c>
      <c r="D4" s="112" t="s">
        <v>160</v>
      </c>
      <c r="E4" s="113">
        <v>43525</v>
      </c>
      <c r="F4" s="114">
        <v>300</v>
      </c>
      <c r="G4" s="114">
        <v>599</v>
      </c>
      <c r="H4" s="114">
        <f>IFERROR(F4*G4,"")</f>
        <v>179700</v>
      </c>
    </row>
    <row r="5" spans="1:8">
      <c r="A5" s="112">
        <v>2</v>
      </c>
      <c r="B5" s="112" t="s">
        <v>161</v>
      </c>
      <c r="C5" s="112" t="s">
        <v>162</v>
      </c>
      <c r="D5" s="112" t="s">
        <v>163</v>
      </c>
      <c r="E5" s="113">
        <v>43529</v>
      </c>
      <c r="F5" s="114">
        <v>1008</v>
      </c>
      <c r="G5" s="114">
        <v>588</v>
      </c>
      <c r="H5" s="114">
        <f t="shared" ref="H5:H68" si="0">IFERROR(F5*G5,"")</f>
        <v>592704</v>
      </c>
    </row>
    <row r="6" spans="1:8">
      <c r="A6" s="112">
        <v>3</v>
      </c>
      <c r="B6" s="112" t="s">
        <v>158</v>
      </c>
      <c r="C6" s="112" t="s">
        <v>164</v>
      </c>
      <c r="D6" s="112" t="s">
        <v>165</v>
      </c>
      <c r="E6" s="113">
        <v>43530</v>
      </c>
      <c r="F6" s="115" t="s">
        <v>166</v>
      </c>
      <c r="G6" s="114">
        <v>788</v>
      </c>
      <c r="H6" s="114" t="str">
        <f t="shared" si="0"/>
        <v/>
      </c>
    </row>
    <row r="7" spans="1:8">
      <c r="A7" s="112">
        <v>4</v>
      </c>
      <c r="B7" s="112" t="s">
        <v>167</v>
      </c>
      <c r="C7" s="112" t="s">
        <v>168</v>
      </c>
      <c r="D7" s="112" t="s">
        <v>169</v>
      </c>
      <c r="E7" s="113">
        <v>43530</v>
      </c>
      <c r="F7" s="114">
        <v>587</v>
      </c>
      <c r="G7" s="114">
        <v>1099</v>
      </c>
      <c r="H7" s="114">
        <f t="shared" si="0"/>
        <v>645113</v>
      </c>
    </row>
    <row r="8" spans="1:8">
      <c r="A8" s="112">
        <v>5</v>
      </c>
      <c r="B8" s="112" t="s">
        <v>158</v>
      </c>
      <c r="C8" s="112" t="s">
        <v>170</v>
      </c>
      <c r="D8" s="112" t="s">
        <v>171</v>
      </c>
      <c r="E8" s="113">
        <v>43532</v>
      </c>
      <c r="F8" s="114">
        <v>2198</v>
      </c>
      <c r="G8" s="114">
        <v>1050</v>
      </c>
      <c r="H8" s="114">
        <f t="shared" si="0"/>
        <v>2307900</v>
      </c>
    </row>
    <row r="9" spans="1:8">
      <c r="A9" s="112">
        <v>6</v>
      </c>
      <c r="B9" s="112" t="s">
        <v>158</v>
      </c>
      <c r="C9" s="112" t="s">
        <v>172</v>
      </c>
      <c r="D9" s="112" t="s">
        <v>173</v>
      </c>
      <c r="E9" s="113">
        <v>43534</v>
      </c>
      <c r="F9" s="114">
        <v>589</v>
      </c>
      <c r="G9" s="114">
        <v>799</v>
      </c>
      <c r="H9" s="114">
        <f t="shared" si="0"/>
        <v>470611</v>
      </c>
    </row>
    <row r="10" spans="1:8">
      <c r="A10" s="112">
        <v>7</v>
      </c>
      <c r="B10" s="112" t="s">
        <v>167</v>
      </c>
      <c r="C10" s="112" t="s">
        <v>174</v>
      </c>
      <c r="D10" s="112" t="s">
        <v>175</v>
      </c>
      <c r="E10" s="113">
        <v>43534</v>
      </c>
      <c r="F10" s="114">
        <v>878</v>
      </c>
      <c r="G10" s="114">
        <v>988</v>
      </c>
      <c r="H10" s="114">
        <f t="shared" si="0"/>
        <v>867464</v>
      </c>
    </row>
    <row r="11" spans="1:8">
      <c r="A11" s="112">
        <v>8</v>
      </c>
      <c r="B11" s="112" t="s">
        <v>158</v>
      </c>
      <c r="C11" s="112" t="s">
        <v>172</v>
      </c>
      <c r="D11" s="112" t="s">
        <v>173</v>
      </c>
      <c r="E11" s="113">
        <v>43535</v>
      </c>
      <c r="F11" s="114">
        <v>365</v>
      </c>
      <c r="G11" s="114">
        <v>799</v>
      </c>
      <c r="H11" s="114">
        <f t="shared" si="0"/>
        <v>291635</v>
      </c>
    </row>
    <row r="12" spans="1:8">
      <c r="A12" s="112">
        <v>9</v>
      </c>
      <c r="B12" s="112" t="s">
        <v>158</v>
      </c>
      <c r="C12" s="112" t="s">
        <v>170</v>
      </c>
      <c r="D12" s="112" t="s">
        <v>171</v>
      </c>
      <c r="E12" s="113">
        <v>43538</v>
      </c>
      <c r="F12" s="114">
        <v>1590</v>
      </c>
      <c r="G12" s="114">
        <v>1050</v>
      </c>
      <c r="H12" s="114">
        <f t="shared" si="0"/>
        <v>1669500</v>
      </c>
    </row>
    <row r="13" spans="1:8">
      <c r="A13" s="112">
        <v>10</v>
      </c>
      <c r="B13" s="112" t="s">
        <v>176</v>
      </c>
      <c r="C13" s="112" t="s">
        <v>177</v>
      </c>
      <c r="D13" s="112" t="s">
        <v>178</v>
      </c>
      <c r="E13" s="113">
        <v>43539</v>
      </c>
      <c r="F13" s="114">
        <v>688</v>
      </c>
      <c r="G13" s="114">
        <v>399</v>
      </c>
      <c r="H13" s="114">
        <f t="shared" si="0"/>
        <v>274512</v>
      </c>
    </row>
    <row r="14" spans="1:8">
      <c r="A14" s="112">
        <v>11</v>
      </c>
      <c r="B14" s="112" t="s">
        <v>161</v>
      </c>
      <c r="C14" s="112" t="s">
        <v>179</v>
      </c>
      <c r="D14" s="112" t="s">
        <v>180</v>
      </c>
      <c r="E14" s="113">
        <v>43539</v>
      </c>
      <c r="F14" s="114">
        <v>1058</v>
      </c>
      <c r="G14" s="114">
        <v>1290</v>
      </c>
      <c r="H14" s="114">
        <f t="shared" si="0"/>
        <v>1364820</v>
      </c>
    </row>
    <row r="15" spans="1:8">
      <c r="A15" s="112">
        <v>12</v>
      </c>
      <c r="B15" s="112" t="s">
        <v>167</v>
      </c>
      <c r="C15" s="112" t="s">
        <v>181</v>
      </c>
      <c r="D15" s="112" t="s">
        <v>182</v>
      </c>
      <c r="E15" s="113">
        <v>43539</v>
      </c>
      <c r="F15" s="115" t="s">
        <v>166</v>
      </c>
      <c r="G15" s="114">
        <v>578</v>
      </c>
      <c r="H15" s="114" t="str">
        <f t="shared" si="0"/>
        <v/>
      </c>
    </row>
    <row r="16" spans="1:8">
      <c r="A16" s="112">
        <v>13</v>
      </c>
      <c r="B16" s="112" t="s">
        <v>161</v>
      </c>
      <c r="C16" s="112" t="s">
        <v>183</v>
      </c>
      <c r="D16" s="112" t="s">
        <v>184</v>
      </c>
      <c r="E16" s="113">
        <v>43539</v>
      </c>
      <c r="F16" s="114">
        <v>1450</v>
      </c>
      <c r="G16" s="114">
        <v>799</v>
      </c>
      <c r="H16" s="114">
        <f t="shared" si="0"/>
        <v>1158550</v>
      </c>
    </row>
    <row r="17" spans="1:8">
      <c r="A17" s="112">
        <v>14</v>
      </c>
      <c r="B17" s="112" t="s">
        <v>158</v>
      </c>
      <c r="C17" s="112" t="s">
        <v>185</v>
      </c>
      <c r="D17" s="112" t="s">
        <v>186</v>
      </c>
      <c r="E17" s="113">
        <v>43543</v>
      </c>
      <c r="F17" s="114">
        <v>661</v>
      </c>
      <c r="G17" s="114">
        <v>499</v>
      </c>
      <c r="H17" s="114">
        <f t="shared" si="0"/>
        <v>329839</v>
      </c>
    </row>
    <row r="18" spans="1:8">
      <c r="A18" s="112">
        <v>15</v>
      </c>
      <c r="B18" s="112" t="s">
        <v>161</v>
      </c>
      <c r="C18" s="112" t="s">
        <v>162</v>
      </c>
      <c r="D18" s="112" t="s">
        <v>163</v>
      </c>
      <c r="E18" s="113">
        <v>43544</v>
      </c>
      <c r="F18" s="114">
        <v>254</v>
      </c>
      <c r="G18" s="114">
        <v>588</v>
      </c>
      <c r="H18" s="114">
        <f t="shared" si="0"/>
        <v>149352</v>
      </c>
    </row>
    <row r="19" spans="1:8">
      <c r="A19" s="112">
        <v>16</v>
      </c>
      <c r="B19" s="112" t="s">
        <v>161</v>
      </c>
      <c r="C19" s="112" t="s">
        <v>187</v>
      </c>
      <c r="D19" s="112" t="s">
        <v>188</v>
      </c>
      <c r="E19" s="113">
        <v>43544</v>
      </c>
      <c r="F19" s="114">
        <v>1540</v>
      </c>
      <c r="G19" s="114">
        <v>860</v>
      </c>
      <c r="H19" s="114">
        <f t="shared" si="0"/>
        <v>1324400</v>
      </c>
    </row>
    <row r="20" spans="1:8">
      <c r="A20" s="112">
        <v>17</v>
      </c>
      <c r="B20" s="112" t="s">
        <v>167</v>
      </c>
      <c r="C20" s="112" t="s">
        <v>168</v>
      </c>
      <c r="D20" s="112" t="s">
        <v>169</v>
      </c>
      <c r="E20" s="113">
        <v>43545</v>
      </c>
      <c r="F20" s="114">
        <v>1500</v>
      </c>
      <c r="G20" s="114">
        <v>1099</v>
      </c>
      <c r="H20" s="114">
        <f t="shared" si="0"/>
        <v>1648500</v>
      </c>
    </row>
    <row r="21" spans="1:8">
      <c r="A21" s="112">
        <v>18</v>
      </c>
      <c r="B21" s="112" t="s">
        <v>176</v>
      </c>
      <c r="C21" s="112" t="s">
        <v>177</v>
      </c>
      <c r="D21" s="112" t="s">
        <v>178</v>
      </c>
      <c r="E21" s="113">
        <v>43546</v>
      </c>
      <c r="F21" s="114">
        <v>588</v>
      </c>
      <c r="G21" s="114">
        <v>399</v>
      </c>
      <c r="H21" s="114">
        <f t="shared" si="0"/>
        <v>234612</v>
      </c>
    </row>
    <row r="22" spans="1:8">
      <c r="A22" s="112">
        <v>19</v>
      </c>
      <c r="B22" s="112" t="s">
        <v>176</v>
      </c>
      <c r="C22" s="112" t="s">
        <v>189</v>
      </c>
      <c r="D22" s="112" t="s">
        <v>190</v>
      </c>
      <c r="E22" s="113">
        <v>43550</v>
      </c>
      <c r="F22" s="114">
        <v>681</v>
      </c>
      <c r="G22" s="114">
        <v>488</v>
      </c>
      <c r="H22" s="114">
        <f t="shared" si="0"/>
        <v>332328</v>
      </c>
    </row>
    <row r="23" spans="1:8">
      <c r="A23" s="112">
        <v>20</v>
      </c>
      <c r="B23" s="112" t="s">
        <v>176</v>
      </c>
      <c r="C23" s="112" t="s">
        <v>177</v>
      </c>
      <c r="D23" s="112" t="s">
        <v>178</v>
      </c>
      <c r="E23" s="113">
        <v>43551</v>
      </c>
      <c r="F23" s="114">
        <v>658</v>
      </c>
      <c r="G23" s="114">
        <v>399</v>
      </c>
      <c r="H23" s="114">
        <f t="shared" si="0"/>
        <v>262542</v>
      </c>
    </row>
    <row r="24" spans="1:8">
      <c r="A24" s="112">
        <v>21</v>
      </c>
      <c r="B24" s="112" t="s">
        <v>158</v>
      </c>
      <c r="C24" s="112" t="s">
        <v>185</v>
      </c>
      <c r="D24" s="112" t="s">
        <v>186</v>
      </c>
      <c r="E24" s="113">
        <v>43552</v>
      </c>
      <c r="F24" s="114">
        <v>235</v>
      </c>
      <c r="G24" s="114">
        <v>499</v>
      </c>
      <c r="H24" s="114">
        <f t="shared" si="0"/>
        <v>117265</v>
      </c>
    </row>
    <row r="25" spans="1:8">
      <c r="A25" s="112">
        <v>22</v>
      </c>
      <c r="B25" s="112" t="s">
        <v>158</v>
      </c>
      <c r="C25" s="112" t="s">
        <v>164</v>
      </c>
      <c r="D25" s="112" t="s">
        <v>165</v>
      </c>
      <c r="E25" s="113">
        <v>43561</v>
      </c>
      <c r="F25" s="114">
        <v>458</v>
      </c>
      <c r="G25" s="114">
        <v>788</v>
      </c>
      <c r="H25" s="114">
        <f t="shared" si="0"/>
        <v>360904</v>
      </c>
    </row>
    <row r="26" spans="1:8">
      <c r="A26" s="112">
        <v>23</v>
      </c>
      <c r="B26" s="112" t="s">
        <v>176</v>
      </c>
      <c r="C26" s="112" t="s">
        <v>189</v>
      </c>
      <c r="D26" s="112" t="s">
        <v>190</v>
      </c>
      <c r="E26" s="113">
        <v>43563</v>
      </c>
      <c r="F26" s="114">
        <v>1541</v>
      </c>
      <c r="G26" s="114">
        <v>488</v>
      </c>
      <c r="H26" s="114">
        <f t="shared" si="0"/>
        <v>752008</v>
      </c>
    </row>
    <row r="27" spans="1:8">
      <c r="A27" s="112">
        <v>24</v>
      </c>
      <c r="B27" s="112" t="s">
        <v>158</v>
      </c>
      <c r="C27" s="112" t="s">
        <v>164</v>
      </c>
      <c r="D27" s="112" t="s">
        <v>165</v>
      </c>
      <c r="E27" s="113">
        <v>43565</v>
      </c>
      <c r="F27" s="114">
        <v>218</v>
      </c>
      <c r="G27" s="114">
        <v>788</v>
      </c>
      <c r="H27" s="114">
        <f t="shared" si="0"/>
        <v>171784</v>
      </c>
    </row>
    <row r="28" spans="1:8">
      <c r="A28" s="112">
        <v>25</v>
      </c>
      <c r="B28" s="112" t="s">
        <v>158</v>
      </c>
      <c r="C28" s="112" t="s">
        <v>159</v>
      </c>
      <c r="D28" s="112" t="s">
        <v>160</v>
      </c>
      <c r="E28" s="113">
        <v>43565</v>
      </c>
      <c r="F28" s="115" t="s">
        <v>191</v>
      </c>
      <c r="G28" s="114">
        <v>599</v>
      </c>
      <c r="H28" s="114" t="str">
        <f t="shared" si="0"/>
        <v/>
      </c>
    </row>
    <row r="29" spans="1:8">
      <c r="A29" s="112">
        <v>26</v>
      </c>
      <c r="B29" s="112" t="s">
        <v>161</v>
      </c>
      <c r="C29" s="112" t="s">
        <v>183</v>
      </c>
      <c r="D29" s="112" t="s">
        <v>184</v>
      </c>
      <c r="E29" s="113">
        <v>43565</v>
      </c>
      <c r="F29" s="114">
        <v>335</v>
      </c>
      <c r="G29" s="114">
        <v>799</v>
      </c>
      <c r="H29" s="114">
        <f t="shared" si="0"/>
        <v>267665</v>
      </c>
    </row>
    <row r="30" spans="1:8">
      <c r="A30" s="112">
        <v>27</v>
      </c>
      <c r="B30" s="112" t="s">
        <v>158</v>
      </c>
      <c r="C30" s="112" t="s">
        <v>159</v>
      </c>
      <c r="D30" s="112" t="s">
        <v>160</v>
      </c>
      <c r="E30" s="113">
        <v>43566</v>
      </c>
      <c r="F30" s="114">
        <v>453</v>
      </c>
      <c r="G30" s="114">
        <v>599</v>
      </c>
      <c r="H30" s="114">
        <f t="shared" si="0"/>
        <v>271347</v>
      </c>
    </row>
    <row r="31" spans="1:8">
      <c r="A31" s="112">
        <v>28</v>
      </c>
      <c r="B31" s="112" t="s">
        <v>161</v>
      </c>
      <c r="C31" s="112" t="s">
        <v>162</v>
      </c>
      <c r="D31" s="112" t="s">
        <v>163</v>
      </c>
      <c r="E31" s="113">
        <v>43566</v>
      </c>
      <c r="F31" s="114">
        <v>544</v>
      </c>
      <c r="G31" s="114">
        <v>588</v>
      </c>
      <c r="H31" s="114">
        <f t="shared" si="0"/>
        <v>319872</v>
      </c>
    </row>
    <row r="32" spans="1:8">
      <c r="A32" s="112">
        <v>29</v>
      </c>
      <c r="B32" s="112" t="s">
        <v>167</v>
      </c>
      <c r="C32" s="112" t="s">
        <v>174</v>
      </c>
      <c r="D32" s="112" t="s">
        <v>192</v>
      </c>
      <c r="E32" s="113">
        <v>43566</v>
      </c>
      <c r="F32" s="114">
        <v>688</v>
      </c>
      <c r="G32" s="114">
        <v>988</v>
      </c>
      <c r="H32" s="114">
        <f t="shared" si="0"/>
        <v>679744</v>
      </c>
    </row>
    <row r="33" spans="1:8">
      <c r="A33" s="112">
        <v>30</v>
      </c>
      <c r="B33" s="112" t="s">
        <v>167</v>
      </c>
      <c r="C33" s="112" t="s">
        <v>193</v>
      </c>
      <c r="D33" s="112" t="s">
        <v>194</v>
      </c>
      <c r="E33" s="113">
        <v>43567</v>
      </c>
      <c r="F33" s="114">
        <v>678</v>
      </c>
      <c r="G33" s="114">
        <v>988</v>
      </c>
      <c r="H33" s="114">
        <f t="shared" si="0"/>
        <v>669864</v>
      </c>
    </row>
    <row r="34" spans="1:8">
      <c r="A34" s="112">
        <v>31</v>
      </c>
      <c r="B34" s="112" t="s">
        <v>167</v>
      </c>
      <c r="C34" s="112" t="s">
        <v>168</v>
      </c>
      <c r="D34" s="112" t="s">
        <v>169</v>
      </c>
      <c r="E34" s="113">
        <v>43569</v>
      </c>
      <c r="F34" s="114">
        <v>887</v>
      </c>
      <c r="G34" s="114">
        <v>1099</v>
      </c>
      <c r="H34" s="114">
        <f t="shared" si="0"/>
        <v>974813</v>
      </c>
    </row>
    <row r="35" spans="1:8">
      <c r="A35" s="112">
        <v>32</v>
      </c>
      <c r="B35" s="112" t="s">
        <v>158</v>
      </c>
      <c r="C35" s="112" t="s">
        <v>172</v>
      </c>
      <c r="D35" s="112" t="s">
        <v>173</v>
      </c>
      <c r="E35" s="113">
        <v>43570</v>
      </c>
      <c r="F35" s="114">
        <v>987</v>
      </c>
      <c r="G35" s="114">
        <v>799</v>
      </c>
      <c r="H35" s="114">
        <f t="shared" si="0"/>
        <v>788613</v>
      </c>
    </row>
    <row r="36" spans="1:8">
      <c r="A36" s="112">
        <v>33</v>
      </c>
      <c r="B36" s="112" t="s">
        <v>167</v>
      </c>
      <c r="C36" s="112" t="s">
        <v>181</v>
      </c>
      <c r="D36" s="112" t="s">
        <v>182</v>
      </c>
      <c r="E36" s="113">
        <v>43570</v>
      </c>
      <c r="F36" s="114">
        <v>687</v>
      </c>
      <c r="G36" s="114">
        <v>578</v>
      </c>
      <c r="H36" s="114">
        <f t="shared" si="0"/>
        <v>397086</v>
      </c>
    </row>
    <row r="37" spans="1:8">
      <c r="A37" s="112">
        <v>34</v>
      </c>
      <c r="B37" s="112" t="s">
        <v>176</v>
      </c>
      <c r="C37" s="112" t="s">
        <v>195</v>
      </c>
      <c r="D37" s="112" t="s">
        <v>196</v>
      </c>
      <c r="E37" s="113">
        <v>43571</v>
      </c>
      <c r="F37" s="114">
        <v>587</v>
      </c>
      <c r="G37" s="114">
        <v>580</v>
      </c>
      <c r="H37" s="114">
        <f t="shared" si="0"/>
        <v>340460</v>
      </c>
    </row>
    <row r="38" spans="1:8">
      <c r="A38" s="112">
        <v>35</v>
      </c>
      <c r="B38" s="112" t="s">
        <v>176</v>
      </c>
      <c r="C38" s="112" t="s">
        <v>177</v>
      </c>
      <c r="D38" s="112" t="s">
        <v>178</v>
      </c>
      <c r="E38" s="113">
        <v>43571</v>
      </c>
      <c r="F38" s="114">
        <v>1002</v>
      </c>
      <c r="G38" s="114">
        <v>399</v>
      </c>
      <c r="H38" s="114">
        <f t="shared" si="0"/>
        <v>399798</v>
      </c>
    </row>
    <row r="39" spans="1:8">
      <c r="A39" s="112">
        <v>36</v>
      </c>
      <c r="B39" s="112" t="s">
        <v>158</v>
      </c>
      <c r="C39" s="112" t="s">
        <v>185</v>
      </c>
      <c r="D39" s="112" t="s">
        <v>186</v>
      </c>
      <c r="E39" s="113">
        <v>43572</v>
      </c>
      <c r="F39" s="114">
        <v>500</v>
      </c>
      <c r="G39" s="114">
        <v>499</v>
      </c>
      <c r="H39" s="114">
        <f t="shared" si="0"/>
        <v>249500</v>
      </c>
    </row>
    <row r="40" spans="1:8">
      <c r="A40" s="112">
        <v>37</v>
      </c>
      <c r="B40" s="112" t="s">
        <v>161</v>
      </c>
      <c r="C40" s="112" t="s">
        <v>187</v>
      </c>
      <c r="D40" s="112" t="s">
        <v>188</v>
      </c>
      <c r="E40" s="113">
        <v>43573</v>
      </c>
      <c r="F40" s="114">
        <v>885</v>
      </c>
      <c r="G40" s="114">
        <v>860</v>
      </c>
      <c r="H40" s="114">
        <f t="shared" si="0"/>
        <v>761100</v>
      </c>
    </row>
    <row r="41" spans="1:8">
      <c r="A41" s="112">
        <v>38</v>
      </c>
      <c r="B41" s="112" t="s">
        <v>176</v>
      </c>
      <c r="C41" s="112" t="s">
        <v>189</v>
      </c>
      <c r="D41" s="112" t="s">
        <v>190</v>
      </c>
      <c r="E41" s="113">
        <v>43574</v>
      </c>
      <c r="F41" s="114">
        <v>235</v>
      </c>
      <c r="G41" s="114">
        <v>488</v>
      </c>
      <c r="H41" s="114">
        <f t="shared" si="0"/>
        <v>114680</v>
      </c>
    </row>
    <row r="42" spans="1:8">
      <c r="A42" s="112">
        <v>39</v>
      </c>
      <c r="B42" s="112" t="s">
        <v>176</v>
      </c>
      <c r="C42" s="112" t="s">
        <v>189</v>
      </c>
      <c r="D42" s="112" t="s">
        <v>190</v>
      </c>
      <c r="E42" s="113">
        <v>43574</v>
      </c>
      <c r="F42" s="114">
        <v>511</v>
      </c>
      <c r="G42" s="114">
        <v>488</v>
      </c>
      <c r="H42" s="114">
        <f t="shared" si="0"/>
        <v>249368</v>
      </c>
    </row>
    <row r="43" spans="1:8">
      <c r="A43" s="112">
        <v>40</v>
      </c>
      <c r="B43" s="112" t="s">
        <v>176</v>
      </c>
      <c r="C43" s="112" t="s">
        <v>177</v>
      </c>
      <c r="D43" s="112" t="s">
        <v>178</v>
      </c>
      <c r="E43" s="113">
        <v>43575</v>
      </c>
      <c r="F43" s="114">
        <v>548</v>
      </c>
      <c r="G43" s="114">
        <v>399</v>
      </c>
      <c r="H43" s="114">
        <f t="shared" si="0"/>
        <v>218652</v>
      </c>
    </row>
    <row r="44" spans="1:8">
      <c r="A44" s="112">
        <v>41</v>
      </c>
      <c r="B44" s="112" t="s">
        <v>161</v>
      </c>
      <c r="C44" s="112" t="s">
        <v>179</v>
      </c>
      <c r="D44" s="112" t="s">
        <v>180</v>
      </c>
      <c r="E44" s="113">
        <v>43575</v>
      </c>
      <c r="F44" s="114">
        <v>2658</v>
      </c>
      <c r="G44" s="114">
        <v>1290</v>
      </c>
      <c r="H44" s="114">
        <f t="shared" si="0"/>
        <v>3428820</v>
      </c>
    </row>
    <row r="45" spans="1:8">
      <c r="A45" s="112">
        <v>42</v>
      </c>
      <c r="B45" s="112" t="s">
        <v>167</v>
      </c>
      <c r="C45" s="112" t="s">
        <v>181</v>
      </c>
      <c r="D45" s="112" t="s">
        <v>182</v>
      </c>
      <c r="E45" s="113">
        <v>43575</v>
      </c>
      <c r="F45" s="114">
        <v>488</v>
      </c>
      <c r="G45" s="114">
        <v>578</v>
      </c>
      <c r="H45" s="114">
        <f t="shared" si="0"/>
        <v>282064</v>
      </c>
    </row>
    <row r="46" spans="1:8">
      <c r="A46" s="112">
        <v>43</v>
      </c>
      <c r="B46" s="112" t="s">
        <v>158</v>
      </c>
      <c r="C46" s="112" t="s">
        <v>170</v>
      </c>
      <c r="D46" s="112" t="s">
        <v>171</v>
      </c>
      <c r="E46" s="113">
        <v>43577</v>
      </c>
      <c r="F46" s="114">
        <v>589</v>
      </c>
      <c r="G46" s="114">
        <v>1050</v>
      </c>
      <c r="H46" s="114">
        <f t="shared" si="0"/>
        <v>618450</v>
      </c>
    </row>
    <row r="47" spans="1:8">
      <c r="A47" s="112">
        <v>44</v>
      </c>
      <c r="B47" s="112" t="s">
        <v>158</v>
      </c>
      <c r="C47" s="112" t="s">
        <v>185</v>
      </c>
      <c r="D47" s="112" t="s">
        <v>186</v>
      </c>
      <c r="E47" s="113">
        <v>43577</v>
      </c>
      <c r="F47" s="114">
        <v>681</v>
      </c>
      <c r="G47" s="114">
        <v>499</v>
      </c>
      <c r="H47" s="114">
        <f t="shared" si="0"/>
        <v>339819</v>
      </c>
    </row>
    <row r="48" spans="1:8">
      <c r="A48" s="112">
        <v>45</v>
      </c>
      <c r="B48" s="112" t="s">
        <v>176</v>
      </c>
      <c r="C48" s="112" t="s">
        <v>189</v>
      </c>
      <c r="D48" s="112" t="s">
        <v>190</v>
      </c>
      <c r="E48" s="113">
        <v>43581</v>
      </c>
      <c r="F48" s="114">
        <v>344</v>
      </c>
      <c r="G48" s="114">
        <v>488</v>
      </c>
      <c r="H48" s="114">
        <f t="shared" si="0"/>
        <v>167872</v>
      </c>
    </row>
    <row r="49" spans="1:8">
      <c r="A49" s="112">
        <v>46</v>
      </c>
      <c r="B49" s="112" t="s">
        <v>158</v>
      </c>
      <c r="C49" s="112" t="s">
        <v>170</v>
      </c>
      <c r="D49" s="112" t="s">
        <v>171</v>
      </c>
      <c r="E49" s="113">
        <v>43584</v>
      </c>
      <c r="F49" s="114">
        <v>259</v>
      </c>
      <c r="G49" s="114">
        <v>1050</v>
      </c>
      <c r="H49" s="114">
        <f t="shared" si="0"/>
        <v>271950</v>
      </c>
    </row>
    <row r="50" spans="1:8">
      <c r="A50" s="112">
        <v>47</v>
      </c>
      <c r="B50" s="112" t="s">
        <v>161</v>
      </c>
      <c r="C50" s="112" t="s">
        <v>179</v>
      </c>
      <c r="D50" s="112" t="s">
        <v>180</v>
      </c>
      <c r="E50" s="113">
        <v>43586</v>
      </c>
      <c r="F50" s="114">
        <v>254</v>
      </c>
      <c r="G50" s="114">
        <v>1290</v>
      </c>
      <c r="H50" s="114">
        <f t="shared" si="0"/>
        <v>327660</v>
      </c>
    </row>
    <row r="51" spans="1:8">
      <c r="A51" s="112">
        <v>48</v>
      </c>
      <c r="B51" s="112" t="s">
        <v>158</v>
      </c>
      <c r="C51" s="112" t="s">
        <v>185</v>
      </c>
      <c r="D51" s="112" t="s">
        <v>186</v>
      </c>
      <c r="E51" s="113">
        <v>43588</v>
      </c>
      <c r="F51" s="114">
        <v>433</v>
      </c>
      <c r="G51" s="114">
        <v>499</v>
      </c>
      <c r="H51" s="114">
        <f t="shared" si="0"/>
        <v>216067</v>
      </c>
    </row>
    <row r="52" spans="1:8">
      <c r="A52" s="112">
        <v>49</v>
      </c>
      <c r="B52" s="112" t="s">
        <v>158</v>
      </c>
      <c r="C52" s="112" t="s">
        <v>197</v>
      </c>
      <c r="D52" s="112" t="s">
        <v>198</v>
      </c>
      <c r="E52" s="113">
        <v>43592</v>
      </c>
      <c r="F52" s="114">
        <v>580</v>
      </c>
      <c r="G52" s="114">
        <v>875</v>
      </c>
      <c r="H52" s="114">
        <f t="shared" si="0"/>
        <v>507500</v>
      </c>
    </row>
    <row r="53" spans="1:8">
      <c r="A53" s="112">
        <v>50</v>
      </c>
      <c r="B53" s="112" t="s">
        <v>167</v>
      </c>
      <c r="C53" s="112" t="s">
        <v>181</v>
      </c>
      <c r="D53" s="112" t="s">
        <v>182</v>
      </c>
      <c r="E53" s="113">
        <v>43592</v>
      </c>
      <c r="F53" s="114">
        <v>1580</v>
      </c>
      <c r="G53" s="114">
        <v>578</v>
      </c>
      <c r="H53" s="114">
        <f t="shared" si="0"/>
        <v>913240</v>
      </c>
    </row>
    <row r="54" spans="1:8">
      <c r="A54" s="112">
        <v>51</v>
      </c>
      <c r="B54" s="112" t="s">
        <v>158</v>
      </c>
      <c r="C54" s="112" t="s">
        <v>170</v>
      </c>
      <c r="D54" s="112" t="s">
        <v>171</v>
      </c>
      <c r="E54" s="113">
        <v>43595</v>
      </c>
      <c r="F54" s="114">
        <v>219</v>
      </c>
      <c r="G54" s="114">
        <v>1050</v>
      </c>
      <c r="H54" s="114">
        <f t="shared" si="0"/>
        <v>229950</v>
      </c>
    </row>
    <row r="55" spans="1:8">
      <c r="A55" s="112">
        <v>52</v>
      </c>
      <c r="B55" s="112" t="s">
        <v>167</v>
      </c>
      <c r="C55" s="112" t="s">
        <v>168</v>
      </c>
      <c r="D55" s="112" t="s">
        <v>169</v>
      </c>
      <c r="E55" s="113">
        <v>43595</v>
      </c>
      <c r="F55" s="114">
        <v>999</v>
      </c>
      <c r="G55" s="114">
        <v>1099</v>
      </c>
      <c r="H55" s="114">
        <f t="shared" si="0"/>
        <v>1097901</v>
      </c>
    </row>
    <row r="56" spans="1:8">
      <c r="A56" s="112">
        <v>53</v>
      </c>
      <c r="B56" s="112" t="s">
        <v>158</v>
      </c>
      <c r="C56" s="112" t="s">
        <v>197</v>
      </c>
      <c r="D56" s="112" t="s">
        <v>198</v>
      </c>
      <c r="E56" s="113">
        <v>43595</v>
      </c>
      <c r="F56" s="114">
        <v>1258</v>
      </c>
      <c r="G56" s="114">
        <v>875</v>
      </c>
      <c r="H56" s="114">
        <f t="shared" si="0"/>
        <v>1100750</v>
      </c>
    </row>
    <row r="57" spans="1:8">
      <c r="A57" s="112">
        <v>54</v>
      </c>
      <c r="B57" s="112" t="s">
        <v>176</v>
      </c>
      <c r="C57" s="112" t="s">
        <v>189</v>
      </c>
      <c r="D57" s="112" t="s">
        <v>190</v>
      </c>
      <c r="E57" s="113">
        <v>43595</v>
      </c>
      <c r="F57" s="114">
        <v>650</v>
      </c>
      <c r="G57" s="114">
        <v>488</v>
      </c>
      <c r="H57" s="114">
        <f t="shared" si="0"/>
        <v>317200</v>
      </c>
    </row>
    <row r="58" spans="1:8">
      <c r="A58" s="112">
        <v>55</v>
      </c>
      <c r="B58" s="112" t="s">
        <v>161</v>
      </c>
      <c r="C58" s="112" t="s">
        <v>187</v>
      </c>
      <c r="D58" s="112" t="s">
        <v>188</v>
      </c>
      <c r="E58" s="113">
        <v>43595</v>
      </c>
      <c r="F58" s="114">
        <v>1800</v>
      </c>
      <c r="G58" s="114">
        <v>860</v>
      </c>
      <c r="H58" s="114">
        <f t="shared" si="0"/>
        <v>1548000</v>
      </c>
    </row>
    <row r="59" spans="1:8">
      <c r="A59" s="112">
        <v>56</v>
      </c>
      <c r="B59" s="112" t="s">
        <v>176</v>
      </c>
      <c r="C59" s="112" t="s">
        <v>189</v>
      </c>
      <c r="D59" s="112" t="s">
        <v>190</v>
      </c>
      <c r="E59" s="113">
        <v>43596</v>
      </c>
      <c r="F59" s="114">
        <v>248</v>
      </c>
      <c r="G59" s="114">
        <v>488</v>
      </c>
      <c r="H59" s="114">
        <f t="shared" si="0"/>
        <v>121024</v>
      </c>
    </row>
    <row r="60" spans="1:8">
      <c r="A60" s="112">
        <v>57</v>
      </c>
      <c r="B60" s="112" t="s">
        <v>158</v>
      </c>
      <c r="C60" s="112" t="s">
        <v>185</v>
      </c>
      <c r="D60" s="112" t="s">
        <v>186</v>
      </c>
      <c r="E60" s="113">
        <v>43597</v>
      </c>
      <c r="F60" s="114">
        <v>511</v>
      </c>
      <c r="G60" s="114">
        <v>499</v>
      </c>
      <c r="H60" s="114">
        <f t="shared" si="0"/>
        <v>254989</v>
      </c>
    </row>
    <row r="61" spans="1:8">
      <c r="A61" s="112">
        <v>58</v>
      </c>
      <c r="B61" s="112" t="s">
        <v>167</v>
      </c>
      <c r="C61" s="112" t="s">
        <v>174</v>
      </c>
      <c r="D61" s="112" t="s">
        <v>175</v>
      </c>
      <c r="E61" s="113">
        <v>43598</v>
      </c>
      <c r="F61" s="114">
        <v>678</v>
      </c>
      <c r="G61" s="114">
        <v>988</v>
      </c>
      <c r="H61" s="114">
        <f t="shared" si="0"/>
        <v>669864</v>
      </c>
    </row>
    <row r="62" spans="1:8">
      <c r="A62" s="112">
        <v>59</v>
      </c>
      <c r="B62" s="112" t="s">
        <v>158</v>
      </c>
      <c r="C62" s="112" t="s">
        <v>172</v>
      </c>
      <c r="D62" s="112" t="s">
        <v>173</v>
      </c>
      <c r="E62" s="113">
        <v>43599</v>
      </c>
      <c r="F62" s="114">
        <v>1000</v>
      </c>
      <c r="G62" s="114">
        <v>799</v>
      </c>
      <c r="H62" s="114">
        <f t="shared" si="0"/>
        <v>799000</v>
      </c>
    </row>
    <row r="63" spans="1:8">
      <c r="A63" s="112">
        <v>60</v>
      </c>
      <c r="B63" s="112" t="s">
        <v>176</v>
      </c>
      <c r="C63" s="112" t="s">
        <v>195</v>
      </c>
      <c r="D63" s="112" t="s">
        <v>196</v>
      </c>
      <c r="E63" s="113">
        <v>43600</v>
      </c>
      <c r="F63" s="114">
        <v>999</v>
      </c>
      <c r="G63" s="114">
        <v>580</v>
      </c>
      <c r="H63" s="114">
        <f t="shared" si="0"/>
        <v>579420</v>
      </c>
    </row>
    <row r="64" spans="1:8">
      <c r="A64" s="112">
        <v>61</v>
      </c>
      <c r="B64" s="112" t="s">
        <v>161</v>
      </c>
      <c r="C64" s="112" t="s">
        <v>162</v>
      </c>
      <c r="D64" s="112" t="s">
        <v>163</v>
      </c>
      <c r="E64" s="113">
        <v>43601</v>
      </c>
      <c r="F64" s="114">
        <v>658</v>
      </c>
      <c r="G64" s="114">
        <v>588</v>
      </c>
      <c r="H64" s="114">
        <f t="shared" si="0"/>
        <v>386904</v>
      </c>
    </row>
    <row r="65" spans="1:8">
      <c r="A65" s="112">
        <v>62</v>
      </c>
      <c r="B65" s="112" t="s">
        <v>161</v>
      </c>
      <c r="C65" s="112" t="s">
        <v>187</v>
      </c>
      <c r="D65" s="112" t="s">
        <v>188</v>
      </c>
      <c r="E65" s="113">
        <v>43601</v>
      </c>
      <c r="F65" s="115" t="s">
        <v>191</v>
      </c>
      <c r="G65" s="114">
        <v>860</v>
      </c>
      <c r="H65" s="114" t="str">
        <f t="shared" si="0"/>
        <v/>
      </c>
    </row>
    <row r="66" spans="1:8">
      <c r="A66" s="112">
        <v>63</v>
      </c>
      <c r="B66" s="112" t="s">
        <v>161</v>
      </c>
      <c r="C66" s="112" t="s">
        <v>183</v>
      </c>
      <c r="D66" s="112" t="s">
        <v>184</v>
      </c>
      <c r="E66" s="113">
        <v>43601</v>
      </c>
      <c r="F66" s="114">
        <v>555</v>
      </c>
      <c r="G66" s="114">
        <v>799</v>
      </c>
      <c r="H66" s="114">
        <f t="shared" si="0"/>
        <v>443445</v>
      </c>
    </row>
    <row r="67" spans="1:8">
      <c r="A67" s="112">
        <v>64</v>
      </c>
      <c r="B67" s="112" t="s">
        <v>158</v>
      </c>
      <c r="C67" s="112" t="s">
        <v>164</v>
      </c>
      <c r="D67" s="112" t="s">
        <v>165</v>
      </c>
      <c r="E67" s="113">
        <v>43606</v>
      </c>
      <c r="F67" s="114">
        <v>355</v>
      </c>
      <c r="G67" s="114">
        <v>788</v>
      </c>
      <c r="H67" s="114">
        <f t="shared" si="0"/>
        <v>279740</v>
      </c>
    </row>
    <row r="68" spans="1:8">
      <c r="A68" s="112">
        <v>65</v>
      </c>
      <c r="B68" s="112" t="s">
        <v>158</v>
      </c>
      <c r="C68" s="112" t="s">
        <v>164</v>
      </c>
      <c r="D68" s="112" t="s">
        <v>165</v>
      </c>
      <c r="E68" s="113">
        <v>43606</v>
      </c>
      <c r="F68" s="114">
        <v>213</v>
      </c>
      <c r="G68" s="114">
        <v>788</v>
      </c>
      <c r="H68" s="114">
        <f t="shared" si="0"/>
        <v>167844</v>
      </c>
    </row>
    <row r="69" spans="1:8">
      <c r="A69" s="112">
        <v>66</v>
      </c>
      <c r="B69" s="112" t="s">
        <v>176</v>
      </c>
      <c r="C69" s="112" t="s">
        <v>195</v>
      </c>
      <c r="D69" s="112" t="s">
        <v>196</v>
      </c>
      <c r="E69" s="113">
        <v>43613</v>
      </c>
      <c r="F69" s="114">
        <v>654</v>
      </c>
      <c r="G69" s="114">
        <v>580</v>
      </c>
      <c r="H69" s="114">
        <f t="shared" ref="H69:H85" si="1">IFERROR(F69*G69,"")</f>
        <v>379320</v>
      </c>
    </row>
    <row r="70" spans="1:8">
      <c r="A70" s="112">
        <v>67</v>
      </c>
      <c r="B70" s="112" t="s">
        <v>158</v>
      </c>
      <c r="C70" s="112" t="s">
        <v>170</v>
      </c>
      <c r="D70" s="112" t="s">
        <v>171</v>
      </c>
      <c r="E70" s="113">
        <v>43621</v>
      </c>
      <c r="F70" s="114">
        <v>258</v>
      </c>
      <c r="G70" s="114">
        <v>1050</v>
      </c>
      <c r="H70" s="114">
        <f t="shared" si="1"/>
        <v>270900</v>
      </c>
    </row>
    <row r="71" spans="1:8">
      <c r="A71" s="112">
        <v>68</v>
      </c>
      <c r="B71" s="112" t="s">
        <v>158</v>
      </c>
      <c r="C71" s="112" t="s">
        <v>159</v>
      </c>
      <c r="D71" s="112" t="s">
        <v>160</v>
      </c>
      <c r="E71" s="113">
        <v>43622</v>
      </c>
      <c r="F71" s="114">
        <v>225</v>
      </c>
      <c r="G71" s="114">
        <v>599</v>
      </c>
      <c r="H71" s="114">
        <f t="shared" si="1"/>
        <v>134775</v>
      </c>
    </row>
    <row r="72" spans="1:8">
      <c r="A72" s="112">
        <v>69</v>
      </c>
      <c r="B72" s="112" t="s">
        <v>158</v>
      </c>
      <c r="C72" s="112" t="s">
        <v>170</v>
      </c>
      <c r="D72" s="112" t="s">
        <v>171</v>
      </c>
      <c r="E72" s="113">
        <v>43624</v>
      </c>
      <c r="F72" s="114">
        <v>338</v>
      </c>
      <c r="G72" s="114">
        <v>1050</v>
      </c>
      <c r="H72" s="114">
        <f t="shared" si="1"/>
        <v>354900</v>
      </c>
    </row>
    <row r="73" spans="1:8">
      <c r="A73" s="112">
        <v>70</v>
      </c>
      <c r="B73" s="112" t="s">
        <v>161</v>
      </c>
      <c r="C73" s="112" t="s">
        <v>187</v>
      </c>
      <c r="D73" s="112" t="s">
        <v>188</v>
      </c>
      <c r="E73" s="113">
        <v>43624</v>
      </c>
      <c r="F73" s="114">
        <v>654</v>
      </c>
      <c r="G73" s="114">
        <v>860</v>
      </c>
      <c r="H73" s="114">
        <f t="shared" si="1"/>
        <v>562440</v>
      </c>
    </row>
    <row r="74" spans="1:8">
      <c r="A74" s="112">
        <v>71</v>
      </c>
      <c r="B74" s="112" t="s">
        <v>161</v>
      </c>
      <c r="C74" s="112" t="s">
        <v>183</v>
      </c>
      <c r="D74" s="112" t="s">
        <v>184</v>
      </c>
      <c r="E74" s="113">
        <v>43624</v>
      </c>
      <c r="F74" s="114">
        <v>987</v>
      </c>
      <c r="G74" s="114">
        <v>799</v>
      </c>
      <c r="H74" s="114">
        <f t="shared" si="1"/>
        <v>788613</v>
      </c>
    </row>
    <row r="75" spans="1:8">
      <c r="A75" s="112">
        <v>72</v>
      </c>
      <c r="B75" s="112" t="s">
        <v>158</v>
      </c>
      <c r="C75" s="112" t="s">
        <v>164</v>
      </c>
      <c r="D75" s="112" t="s">
        <v>165</v>
      </c>
      <c r="E75" s="113">
        <v>43626</v>
      </c>
      <c r="F75" s="114">
        <v>1068</v>
      </c>
      <c r="G75" s="114">
        <v>788</v>
      </c>
      <c r="H75" s="114">
        <f t="shared" si="1"/>
        <v>841584</v>
      </c>
    </row>
    <row r="76" spans="1:8">
      <c r="A76" s="112">
        <v>73</v>
      </c>
      <c r="B76" s="112" t="s">
        <v>161</v>
      </c>
      <c r="C76" s="112" t="s">
        <v>179</v>
      </c>
      <c r="D76" s="112" t="s">
        <v>180</v>
      </c>
      <c r="E76" s="113">
        <v>43626</v>
      </c>
      <c r="F76" s="114">
        <v>808</v>
      </c>
      <c r="G76" s="114">
        <v>1290</v>
      </c>
      <c r="H76" s="114">
        <f t="shared" si="1"/>
        <v>1042320</v>
      </c>
    </row>
    <row r="77" spans="1:8">
      <c r="A77" s="112">
        <v>74</v>
      </c>
      <c r="B77" s="112" t="s">
        <v>161</v>
      </c>
      <c r="C77" s="112" t="s">
        <v>162</v>
      </c>
      <c r="D77" s="112" t="s">
        <v>163</v>
      </c>
      <c r="E77" s="113">
        <v>43626</v>
      </c>
      <c r="F77" s="114">
        <v>977</v>
      </c>
      <c r="G77" s="114">
        <v>588</v>
      </c>
      <c r="H77" s="114">
        <f t="shared" si="1"/>
        <v>574476</v>
      </c>
    </row>
    <row r="78" spans="1:8">
      <c r="A78" s="112">
        <v>75</v>
      </c>
      <c r="B78" s="112" t="s">
        <v>176</v>
      </c>
      <c r="C78" s="112" t="s">
        <v>195</v>
      </c>
      <c r="D78" s="112" t="s">
        <v>196</v>
      </c>
      <c r="E78" s="113">
        <v>43627</v>
      </c>
      <c r="F78" s="114">
        <v>488</v>
      </c>
      <c r="G78" s="114">
        <v>580</v>
      </c>
      <c r="H78" s="114">
        <f t="shared" si="1"/>
        <v>283040</v>
      </c>
    </row>
    <row r="79" spans="1:8">
      <c r="A79" s="112">
        <v>76</v>
      </c>
      <c r="B79" s="112" t="s">
        <v>167</v>
      </c>
      <c r="C79" s="112" t="s">
        <v>193</v>
      </c>
      <c r="D79" s="112" t="s">
        <v>194</v>
      </c>
      <c r="E79" s="113">
        <v>43627</v>
      </c>
      <c r="F79" s="114">
        <v>777</v>
      </c>
      <c r="G79" s="114">
        <v>988</v>
      </c>
      <c r="H79" s="114">
        <f t="shared" si="1"/>
        <v>767676</v>
      </c>
    </row>
    <row r="80" spans="1:8">
      <c r="A80" s="112">
        <v>77</v>
      </c>
      <c r="B80" s="112" t="s">
        <v>176</v>
      </c>
      <c r="C80" s="112" t="s">
        <v>177</v>
      </c>
      <c r="D80" s="112" t="s">
        <v>178</v>
      </c>
      <c r="E80" s="113">
        <v>43631</v>
      </c>
      <c r="F80" s="114">
        <v>284</v>
      </c>
      <c r="G80" s="114">
        <v>399</v>
      </c>
      <c r="H80" s="114">
        <f t="shared" si="1"/>
        <v>113316</v>
      </c>
    </row>
    <row r="81" spans="1:8">
      <c r="A81" s="112">
        <v>78</v>
      </c>
      <c r="B81" s="112" t="s">
        <v>167</v>
      </c>
      <c r="C81" s="112" t="s">
        <v>193</v>
      </c>
      <c r="D81" s="112" t="s">
        <v>194</v>
      </c>
      <c r="E81" s="113">
        <v>43634</v>
      </c>
      <c r="F81" s="115" t="s">
        <v>191</v>
      </c>
      <c r="G81" s="114">
        <v>988</v>
      </c>
      <c r="H81" s="114" t="str">
        <f t="shared" si="1"/>
        <v/>
      </c>
    </row>
    <row r="82" spans="1:8">
      <c r="A82" s="112">
        <v>79</v>
      </c>
      <c r="B82" s="112" t="s">
        <v>176</v>
      </c>
      <c r="C82" s="112" t="s">
        <v>189</v>
      </c>
      <c r="D82" s="112" t="s">
        <v>190</v>
      </c>
      <c r="E82" s="113">
        <v>43636</v>
      </c>
      <c r="F82" s="114">
        <v>458</v>
      </c>
      <c r="G82" s="114">
        <v>488</v>
      </c>
      <c r="H82" s="114">
        <f t="shared" si="1"/>
        <v>223504</v>
      </c>
    </row>
    <row r="83" spans="1:8">
      <c r="A83" s="112">
        <v>80</v>
      </c>
      <c r="B83" s="112" t="s">
        <v>167</v>
      </c>
      <c r="C83" s="112" t="s">
        <v>193</v>
      </c>
      <c r="D83" s="112" t="s">
        <v>194</v>
      </c>
      <c r="E83" s="113">
        <v>43636</v>
      </c>
      <c r="F83" s="114">
        <v>1205</v>
      </c>
      <c r="G83" s="114">
        <v>988</v>
      </c>
      <c r="H83" s="114">
        <f t="shared" si="1"/>
        <v>1190540</v>
      </c>
    </row>
    <row r="84" spans="1:8">
      <c r="A84" s="112">
        <v>81</v>
      </c>
      <c r="B84" s="112" t="s">
        <v>158</v>
      </c>
      <c r="C84" s="112" t="s">
        <v>170</v>
      </c>
      <c r="D84" s="112" t="s">
        <v>171</v>
      </c>
      <c r="E84" s="113">
        <v>43638</v>
      </c>
      <c r="F84" s="114">
        <v>483</v>
      </c>
      <c r="G84" s="114">
        <v>1050</v>
      </c>
      <c r="H84" s="114">
        <f t="shared" si="1"/>
        <v>507150</v>
      </c>
    </row>
    <row r="85" spans="1:8">
      <c r="A85" s="112">
        <v>82</v>
      </c>
      <c r="B85" s="112" t="s">
        <v>158</v>
      </c>
      <c r="C85" s="112" t="s">
        <v>159</v>
      </c>
      <c r="D85" s="112" t="s">
        <v>160</v>
      </c>
      <c r="E85" s="113">
        <v>43640</v>
      </c>
      <c r="F85" s="114">
        <v>1150</v>
      </c>
      <c r="G85" s="114">
        <v>599</v>
      </c>
      <c r="H85" s="114">
        <f t="shared" si="1"/>
        <v>688850</v>
      </c>
    </row>
    <row r="87" spans="1:8">
      <c r="G87" s="116" t="s">
        <v>199</v>
      </c>
      <c r="H87" s="117">
        <f>SUBTOTAL(9,H4:H85)</f>
        <v>46001482</v>
      </c>
    </row>
  </sheetData>
  <autoFilter ref="A3:H85" xr:uid="{11621D3A-B13D-471B-8BBD-AE20B4F43983}"/>
  <mergeCells count="1">
    <mergeCell ref="A1:H1"/>
  </mergeCells>
  <phoneticPr fontId="1" type="noConversion"/>
  <conditionalFormatting sqref="F4:F85">
    <cfRule type="expression" dxfId="0" priority="1">
      <formula>ISTEXT(F4)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DF1A4-9F3E-4329-BB20-98BC0DBC17E7}">
  <dimension ref="A1:G26"/>
  <sheetViews>
    <sheetView workbookViewId="0">
      <selection activeCell="F3" sqref="F3"/>
    </sheetView>
  </sheetViews>
  <sheetFormatPr defaultColWidth="9" defaultRowHeight="17"/>
  <cols>
    <col min="1" max="1" width="10.26953125" style="4" bestFit="1" customWidth="1"/>
    <col min="2" max="2" width="10.453125" style="4" customWidth="1"/>
    <col min="3" max="3" width="13.26953125" style="4" customWidth="1"/>
    <col min="4" max="4" width="15.36328125" style="4" customWidth="1"/>
    <col min="5" max="5" width="33.90625" style="4" bestFit="1" customWidth="1"/>
    <col min="6" max="6" width="17.26953125" style="4" customWidth="1"/>
    <col min="7" max="7" width="10.453125" style="4" bestFit="1" customWidth="1"/>
    <col min="8" max="16384" width="9" style="4"/>
  </cols>
  <sheetData>
    <row r="1" spans="1:7" ht="19.5">
      <c r="A1" s="25" t="s">
        <v>48</v>
      </c>
      <c r="B1" s="25"/>
      <c r="C1" s="25"/>
      <c r="D1" s="25"/>
      <c r="E1" s="25"/>
      <c r="F1" s="25"/>
    </row>
    <row r="2" spans="1:7" ht="20.25" customHeight="1">
      <c r="A2" s="1" t="s">
        <v>51</v>
      </c>
      <c r="B2" s="1" t="s">
        <v>0</v>
      </c>
      <c r="C2" s="1" t="s">
        <v>1</v>
      </c>
      <c r="D2" s="1" t="s">
        <v>2</v>
      </c>
      <c r="E2" s="2" t="s">
        <v>26</v>
      </c>
      <c r="F2" s="3" t="s">
        <v>52</v>
      </c>
    </row>
    <row r="3" spans="1:7">
      <c r="A3" s="5">
        <v>8317</v>
      </c>
      <c r="B3" s="5" t="s">
        <v>3</v>
      </c>
      <c r="C3" s="6">
        <v>35848</v>
      </c>
      <c r="D3" s="7">
        <v>956324312</v>
      </c>
      <c r="E3" s="8" t="s">
        <v>28</v>
      </c>
      <c r="F3" s="9" t="str">
        <f>IF(COUNTIF(A:A,A3)&gt;1,"會員編號已存在","")</f>
        <v/>
      </c>
      <c r="G3" s="10"/>
    </row>
    <row r="4" spans="1:7">
      <c r="A4" s="11">
        <v>8385</v>
      </c>
      <c r="B4" s="11" t="s">
        <v>4</v>
      </c>
      <c r="C4" s="12">
        <v>37479</v>
      </c>
      <c r="D4" s="13">
        <v>935963854</v>
      </c>
      <c r="E4" s="14" t="s">
        <v>27</v>
      </c>
      <c r="F4" s="15" t="str">
        <f t="shared" ref="F4:F26" si="0">IF(COUNTIF(A:A,A4)&gt;1,"會員編號已存在","")</f>
        <v/>
      </c>
      <c r="G4" s="10"/>
    </row>
    <row r="5" spans="1:7">
      <c r="A5" s="5">
        <v>4879</v>
      </c>
      <c r="B5" s="5" t="s">
        <v>50</v>
      </c>
      <c r="C5" s="6">
        <v>30444</v>
      </c>
      <c r="D5" s="7">
        <v>954071435</v>
      </c>
      <c r="E5" s="8" t="s">
        <v>49</v>
      </c>
      <c r="F5" s="9" t="str">
        <f t="shared" si="0"/>
        <v/>
      </c>
      <c r="G5" s="10"/>
    </row>
    <row r="6" spans="1:7">
      <c r="A6" s="11">
        <v>2458</v>
      </c>
      <c r="B6" s="11" t="s">
        <v>5</v>
      </c>
      <c r="C6" s="12">
        <v>33734</v>
      </c>
      <c r="D6" s="13">
        <v>913410599</v>
      </c>
      <c r="E6" s="14" t="s">
        <v>30</v>
      </c>
      <c r="F6" s="15" t="str">
        <f t="shared" si="0"/>
        <v>會員編號已存在</v>
      </c>
      <c r="G6" s="10"/>
    </row>
    <row r="7" spans="1:7">
      <c r="A7" s="5">
        <v>6547</v>
      </c>
      <c r="B7" s="5" t="s">
        <v>6</v>
      </c>
      <c r="C7" s="6">
        <v>34742</v>
      </c>
      <c r="D7" s="7">
        <v>972371299</v>
      </c>
      <c r="E7" s="16" t="s">
        <v>31</v>
      </c>
      <c r="F7" s="17" t="str">
        <f t="shared" si="0"/>
        <v/>
      </c>
      <c r="G7" s="10"/>
    </row>
    <row r="8" spans="1:7">
      <c r="A8" s="11">
        <v>6987</v>
      </c>
      <c r="B8" s="11" t="s">
        <v>7</v>
      </c>
      <c r="C8" s="12">
        <v>39689</v>
      </c>
      <c r="D8" s="13">
        <v>933250036</v>
      </c>
      <c r="E8" s="14" t="s">
        <v>32</v>
      </c>
      <c r="F8" s="15" t="str">
        <f t="shared" si="0"/>
        <v/>
      </c>
      <c r="G8" s="10"/>
    </row>
    <row r="9" spans="1:7">
      <c r="A9" s="5">
        <v>2458</v>
      </c>
      <c r="B9" s="5" t="s">
        <v>8</v>
      </c>
      <c r="C9" s="6">
        <v>39787</v>
      </c>
      <c r="D9" s="7">
        <v>934750620</v>
      </c>
      <c r="E9" s="8" t="s">
        <v>33</v>
      </c>
      <c r="F9" s="9" t="str">
        <f t="shared" si="0"/>
        <v>會員編號已存在</v>
      </c>
      <c r="G9" s="10"/>
    </row>
    <row r="10" spans="1:7">
      <c r="A10" s="11">
        <v>3658</v>
      </c>
      <c r="B10" s="11" t="s">
        <v>9</v>
      </c>
      <c r="C10" s="12">
        <v>40907</v>
      </c>
      <c r="D10" s="13">
        <v>954647127</v>
      </c>
      <c r="E10" s="14" t="s">
        <v>35</v>
      </c>
      <c r="F10" s="15" t="str">
        <f t="shared" si="0"/>
        <v/>
      </c>
      <c r="G10" s="10"/>
    </row>
    <row r="11" spans="1:7">
      <c r="A11" s="5">
        <v>5478</v>
      </c>
      <c r="B11" s="5" t="s">
        <v>10</v>
      </c>
      <c r="C11" s="6">
        <v>38589</v>
      </c>
      <c r="D11" s="7">
        <v>982597901</v>
      </c>
      <c r="E11" s="8" t="s">
        <v>47</v>
      </c>
      <c r="F11" s="9" t="str">
        <f t="shared" si="0"/>
        <v/>
      </c>
      <c r="G11" s="10"/>
    </row>
    <row r="12" spans="1:7">
      <c r="A12" s="11">
        <v>8641</v>
      </c>
      <c r="B12" s="11" t="s">
        <v>11</v>
      </c>
      <c r="C12" s="12">
        <v>30430</v>
      </c>
      <c r="D12" s="13">
        <v>968491182</v>
      </c>
      <c r="E12" s="14" t="s">
        <v>40</v>
      </c>
      <c r="F12" s="15" t="str">
        <f t="shared" si="0"/>
        <v/>
      </c>
      <c r="G12" s="10"/>
    </row>
    <row r="13" spans="1:7">
      <c r="A13" s="5">
        <v>3258</v>
      </c>
      <c r="B13" s="5" t="s">
        <v>12</v>
      </c>
      <c r="C13" s="6">
        <v>40313</v>
      </c>
      <c r="D13" s="7">
        <v>927882411</v>
      </c>
      <c r="E13" s="8" t="s">
        <v>43</v>
      </c>
      <c r="F13" s="9" t="str">
        <f t="shared" si="0"/>
        <v/>
      </c>
      <c r="G13" s="10"/>
    </row>
    <row r="14" spans="1:7">
      <c r="A14" s="11">
        <v>6874</v>
      </c>
      <c r="B14" s="11" t="s">
        <v>13</v>
      </c>
      <c r="C14" s="12">
        <v>40110</v>
      </c>
      <c r="D14" s="13">
        <v>987094998</v>
      </c>
      <c r="E14" s="14" t="s">
        <v>37</v>
      </c>
      <c r="F14" s="15" t="str">
        <f t="shared" si="0"/>
        <v/>
      </c>
      <c r="G14" s="10"/>
    </row>
    <row r="15" spans="1:7">
      <c r="A15" s="5">
        <v>3584</v>
      </c>
      <c r="B15" s="5" t="s">
        <v>14</v>
      </c>
      <c r="C15" s="6">
        <v>32452</v>
      </c>
      <c r="D15" s="7">
        <v>960798165</v>
      </c>
      <c r="E15" s="8"/>
      <c r="F15" s="9" t="str">
        <f t="shared" si="0"/>
        <v>會員編號已存在</v>
      </c>
      <c r="G15" s="10"/>
    </row>
    <row r="16" spans="1:7">
      <c r="A16" s="11">
        <v>6984</v>
      </c>
      <c r="B16" s="11" t="s">
        <v>15</v>
      </c>
      <c r="C16" s="12">
        <v>33887</v>
      </c>
      <c r="D16" s="13">
        <v>926988780</v>
      </c>
      <c r="E16" s="14" t="s">
        <v>38</v>
      </c>
      <c r="F16" s="15" t="str">
        <f t="shared" si="0"/>
        <v/>
      </c>
      <c r="G16" s="10"/>
    </row>
    <row r="17" spans="1:7">
      <c r="A17" s="5">
        <v>2487</v>
      </c>
      <c r="B17" s="5" t="s">
        <v>16</v>
      </c>
      <c r="C17" s="6">
        <v>27983</v>
      </c>
      <c r="D17" s="7">
        <v>988237421</v>
      </c>
      <c r="E17" s="8" t="s">
        <v>45</v>
      </c>
      <c r="F17" s="9" t="str">
        <f t="shared" si="0"/>
        <v/>
      </c>
      <c r="G17" s="10"/>
    </row>
    <row r="18" spans="1:7">
      <c r="A18" s="11">
        <v>3684</v>
      </c>
      <c r="B18" s="11" t="s">
        <v>17</v>
      </c>
      <c r="C18" s="12">
        <v>41896</v>
      </c>
      <c r="D18" s="13">
        <v>982194007</v>
      </c>
      <c r="E18" s="14" t="s">
        <v>34</v>
      </c>
      <c r="F18" s="15" t="str">
        <f t="shared" si="0"/>
        <v/>
      </c>
      <c r="G18" s="10"/>
    </row>
    <row r="19" spans="1:7">
      <c r="A19" s="5">
        <v>5547</v>
      </c>
      <c r="B19" s="5" t="s">
        <v>18</v>
      </c>
      <c r="C19" s="6">
        <v>31428</v>
      </c>
      <c r="D19" s="7">
        <v>931464962</v>
      </c>
      <c r="E19" s="8" t="s">
        <v>44</v>
      </c>
      <c r="F19" s="9" t="str">
        <f t="shared" si="0"/>
        <v/>
      </c>
      <c r="G19" s="10"/>
    </row>
    <row r="20" spans="1:7">
      <c r="A20" s="11">
        <v>6985</v>
      </c>
      <c r="B20" s="11" t="s">
        <v>19</v>
      </c>
      <c r="C20" s="12">
        <v>39631</v>
      </c>
      <c r="D20" s="13"/>
      <c r="E20" s="18" t="s">
        <v>29</v>
      </c>
      <c r="F20" s="19" t="str">
        <f t="shared" si="0"/>
        <v/>
      </c>
      <c r="G20" s="10"/>
    </row>
    <row r="21" spans="1:7">
      <c r="A21" s="5">
        <v>1547</v>
      </c>
      <c r="B21" s="5" t="s">
        <v>20</v>
      </c>
      <c r="C21" s="6">
        <v>35948</v>
      </c>
      <c r="D21" s="7">
        <v>936914483</v>
      </c>
      <c r="E21" s="8" t="s">
        <v>42</v>
      </c>
      <c r="F21" s="9" t="str">
        <f t="shared" si="0"/>
        <v/>
      </c>
      <c r="G21" s="10"/>
    </row>
    <row r="22" spans="1:7">
      <c r="A22" s="11">
        <v>8965</v>
      </c>
      <c r="B22" s="11" t="s">
        <v>21</v>
      </c>
      <c r="C22" s="12">
        <v>40701</v>
      </c>
      <c r="D22" s="13">
        <v>921841340</v>
      </c>
      <c r="E22" s="14"/>
      <c r="F22" s="15" t="str">
        <f t="shared" si="0"/>
        <v/>
      </c>
      <c r="G22" s="10"/>
    </row>
    <row r="23" spans="1:7">
      <c r="A23" s="5">
        <v>3584</v>
      </c>
      <c r="B23" s="5" t="s">
        <v>22</v>
      </c>
      <c r="C23" s="6">
        <v>41277</v>
      </c>
      <c r="D23" s="7">
        <v>968575278</v>
      </c>
      <c r="E23" s="8" t="s">
        <v>41</v>
      </c>
      <c r="F23" s="9" t="str">
        <f t="shared" si="0"/>
        <v>會員編號已存在</v>
      </c>
      <c r="G23" s="10"/>
    </row>
    <row r="24" spans="1:7">
      <c r="A24" s="11">
        <v>6687</v>
      </c>
      <c r="B24" s="11" t="s">
        <v>23</v>
      </c>
      <c r="C24" s="12">
        <v>38684</v>
      </c>
      <c r="D24" s="13">
        <v>912315877</v>
      </c>
      <c r="E24" s="14" t="s">
        <v>36</v>
      </c>
      <c r="F24" s="15" t="str">
        <f t="shared" si="0"/>
        <v/>
      </c>
      <c r="G24" s="10"/>
    </row>
    <row r="25" spans="1:7">
      <c r="A25" s="5">
        <v>5489</v>
      </c>
      <c r="B25" s="5" t="s">
        <v>24</v>
      </c>
      <c r="C25" s="6">
        <v>41787</v>
      </c>
      <c r="D25" s="7">
        <v>913765496</v>
      </c>
      <c r="E25" s="8" t="s">
        <v>46</v>
      </c>
      <c r="F25" s="9" t="str">
        <f t="shared" si="0"/>
        <v/>
      </c>
      <c r="G25" s="10"/>
    </row>
    <row r="26" spans="1:7">
      <c r="A26" s="20">
        <v>6578</v>
      </c>
      <c r="B26" s="20" t="s">
        <v>25</v>
      </c>
      <c r="C26" s="21">
        <v>28988</v>
      </c>
      <c r="D26" s="22">
        <v>923812346</v>
      </c>
      <c r="E26" s="23" t="s">
        <v>39</v>
      </c>
      <c r="F26" s="24" t="str">
        <f t="shared" si="0"/>
        <v/>
      </c>
      <c r="G26" s="10"/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E35FA-7A68-4335-917A-1B7FF37E0E75}">
  <dimension ref="A1:H26"/>
  <sheetViews>
    <sheetView workbookViewId="0">
      <pane ySplit="2" topLeftCell="A3" activePane="bottomLeft" state="frozen"/>
      <selection pane="bottomLeft" activeCell="B18" sqref="B18"/>
    </sheetView>
  </sheetViews>
  <sheetFormatPr defaultRowHeight="17"/>
  <cols>
    <col min="1" max="1" width="18.36328125" bestFit="1" customWidth="1"/>
    <col min="2" max="2" width="10.26953125" bestFit="1" customWidth="1"/>
    <col min="3" max="3" width="11" customWidth="1"/>
    <col min="4" max="4" width="12.7265625" customWidth="1"/>
    <col min="5" max="5" width="14.6328125" customWidth="1"/>
    <col min="6" max="6" width="33.90625" bestFit="1" customWidth="1"/>
    <col min="7" max="7" width="11.6328125" style="26" bestFit="1" customWidth="1"/>
    <col min="8" max="8" width="10.453125" bestFit="1" customWidth="1"/>
  </cols>
  <sheetData>
    <row r="1" spans="1:8" ht="21" customHeight="1">
      <c r="B1" s="25" t="s">
        <v>48</v>
      </c>
      <c r="C1" s="25"/>
      <c r="D1" s="25"/>
      <c r="E1" s="25"/>
      <c r="F1" s="25"/>
    </row>
    <row r="2" spans="1:8">
      <c r="B2" s="1" t="s">
        <v>51</v>
      </c>
      <c r="C2" s="1" t="s">
        <v>0</v>
      </c>
      <c r="D2" s="1" t="s">
        <v>1</v>
      </c>
      <c r="E2" s="3" t="s">
        <v>2</v>
      </c>
      <c r="F2" s="3" t="s">
        <v>26</v>
      </c>
      <c r="G2" s="27"/>
    </row>
    <row r="3" spans="1:8">
      <c r="A3" s="28" t="str">
        <f>IF(G3&gt;=2,"會員編號已存在！","")</f>
        <v/>
      </c>
      <c r="B3" s="29">
        <v>8317</v>
      </c>
      <c r="C3" s="29" t="s">
        <v>3</v>
      </c>
      <c r="D3" s="30">
        <v>35848</v>
      </c>
      <c r="E3" s="31">
        <v>956324312</v>
      </c>
      <c r="F3" s="32" t="s">
        <v>28</v>
      </c>
      <c r="G3" s="33">
        <f>COUNTIF($B$3:B3,B3)</f>
        <v>1</v>
      </c>
      <c r="H3" s="34"/>
    </row>
    <row r="4" spans="1:8">
      <c r="A4" s="28" t="str">
        <f t="shared" ref="A4:A26" si="0">IF(G4&gt;=2,"會員編號已存在！","")</f>
        <v/>
      </c>
      <c r="B4" s="35">
        <v>8385</v>
      </c>
      <c r="C4" s="35" t="s">
        <v>4</v>
      </c>
      <c r="D4" s="36">
        <v>37479</v>
      </c>
      <c r="E4" s="37">
        <v>935963854</v>
      </c>
      <c r="F4" s="38" t="s">
        <v>27</v>
      </c>
      <c r="G4" s="33">
        <f>COUNTIF($B$3:B4,B4)</f>
        <v>1</v>
      </c>
      <c r="H4" s="34"/>
    </row>
    <row r="5" spans="1:8">
      <c r="A5" s="28" t="str">
        <f t="shared" si="0"/>
        <v/>
      </c>
      <c r="B5" s="29">
        <v>4879</v>
      </c>
      <c r="C5" s="29" t="s">
        <v>50</v>
      </c>
      <c r="D5" s="30">
        <v>30444</v>
      </c>
      <c r="E5" s="31">
        <v>954071435</v>
      </c>
      <c r="F5" s="32" t="s">
        <v>49</v>
      </c>
      <c r="G5" s="33">
        <f>COUNTIF($B$3:B5,B5)</f>
        <v>1</v>
      </c>
      <c r="H5" s="34"/>
    </row>
    <row r="6" spans="1:8">
      <c r="A6" s="28" t="str">
        <f t="shared" si="0"/>
        <v/>
      </c>
      <c r="B6" s="35">
        <v>2458</v>
      </c>
      <c r="C6" s="35" t="s">
        <v>5</v>
      </c>
      <c r="D6" s="36">
        <v>33734</v>
      </c>
      <c r="E6" s="37">
        <v>913410599</v>
      </c>
      <c r="F6" s="38" t="s">
        <v>30</v>
      </c>
      <c r="G6" s="33">
        <f>COUNTIF($B$3:B6,B6)</f>
        <v>1</v>
      </c>
      <c r="H6" s="34"/>
    </row>
    <row r="7" spans="1:8">
      <c r="A7" s="28" t="str">
        <f t="shared" si="0"/>
        <v/>
      </c>
      <c r="B7" s="29">
        <v>6547</v>
      </c>
      <c r="C7" s="29" t="s">
        <v>6</v>
      </c>
      <c r="D7" s="30">
        <v>34742</v>
      </c>
      <c r="E7" s="31">
        <v>972371299</v>
      </c>
      <c r="F7" s="39" t="s">
        <v>31</v>
      </c>
      <c r="G7" s="33">
        <f>COUNTIF($B$3:B7,B7)</f>
        <v>1</v>
      </c>
      <c r="H7" s="34"/>
    </row>
    <row r="8" spans="1:8">
      <c r="A8" s="28" t="str">
        <f t="shared" si="0"/>
        <v/>
      </c>
      <c r="B8" s="35">
        <v>6987</v>
      </c>
      <c r="C8" s="35" t="s">
        <v>7</v>
      </c>
      <c r="D8" s="36">
        <v>39689</v>
      </c>
      <c r="E8" s="37">
        <v>933250036</v>
      </c>
      <c r="F8" s="38" t="s">
        <v>32</v>
      </c>
      <c r="G8" s="33">
        <f>COUNTIF($B$3:B8,B8)</f>
        <v>1</v>
      </c>
      <c r="H8" s="34"/>
    </row>
    <row r="9" spans="1:8">
      <c r="A9" s="28" t="str">
        <f t="shared" si="0"/>
        <v>會員編號已存在！</v>
      </c>
      <c r="B9" s="29">
        <v>2458</v>
      </c>
      <c r="C9" s="29" t="s">
        <v>8</v>
      </c>
      <c r="D9" s="30">
        <v>39787</v>
      </c>
      <c r="E9" s="31">
        <v>934750620</v>
      </c>
      <c r="F9" s="32" t="s">
        <v>33</v>
      </c>
      <c r="G9" s="33">
        <f>COUNTIF($B$3:B9,B9)</f>
        <v>2</v>
      </c>
      <c r="H9" s="34"/>
    </row>
    <row r="10" spans="1:8">
      <c r="A10" s="28" t="str">
        <f t="shared" si="0"/>
        <v/>
      </c>
      <c r="B10" s="35">
        <v>3658</v>
      </c>
      <c r="C10" s="35" t="s">
        <v>9</v>
      </c>
      <c r="D10" s="36">
        <v>40907</v>
      </c>
      <c r="E10" s="37">
        <v>954647127</v>
      </c>
      <c r="F10" s="38" t="s">
        <v>35</v>
      </c>
      <c r="G10" s="33">
        <f>COUNTIF($B$3:B10,B10)</f>
        <v>1</v>
      </c>
      <c r="H10" s="34"/>
    </row>
    <row r="11" spans="1:8">
      <c r="A11" s="28" t="str">
        <f t="shared" si="0"/>
        <v/>
      </c>
      <c r="B11" s="29">
        <v>5478</v>
      </c>
      <c r="C11" s="29" t="s">
        <v>10</v>
      </c>
      <c r="D11" s="30">
        <v>38589</v>
      </c>
      <c r="E11" s="31">
        <v>982597901</v>
      </c>
      <c r="F11" s="32" t="s">
        <v>47</v>
      </c>
      <c r="G11" s="33">
        <f>COUNTIF($B$3:B11,B11)</f>
        <v>1</v>
      </c>
      <c r="H11" s="34"/>
    </row>
    <row r="12" spans="1:8">
      <c r="A12" s="28" t="str">
        <f t="shared" si="0"/>
        <v/>
      </c>
      <c r="B12" s="35">
        <v>8641</v>
      </c>
      <c r="C12" s="35" t="s">
        <v>11</v>
      </c>
      <c r="D12" s="36">
        <v>30430</v>
      </c>
      <c r="E12" s="37">
        <v>968491182</v>
      </c>
      <c r="F12" s="38" t="s">
        <v>40</v>
      </c>
      <c r="G12" s="33">
        <f>COUNTIF($B$3:B12,B12)</f>
        <v>1</v>
      </c>
      <c r="H12" s="34"/>
    </row>
    <row r="13" spans="1:8">
      <c r="A13" s="28" t="str">
        <f t="shared" si="0"/>
        <v/>
      </c>
      <c r="B13" s="29">
        <v>3258</v>
      </c>
      <c r="C13" s="29" t="s">
        <v>12</v>
      </c>
      <c r="D13" s="30">
        <v>40313</v>
      </c>
      <c r="E13" s="31">
        <v>927882411</v>
      </c>
      <c r="F13" s="32" t="s">
        <v>43</v>
      </c>
      <c r="G13" s="33">
        <f>COUNTIF($B$3:B13,B13)</f>
        <v>1</v>
      </c>
      <c r="H13" s="34"/>
    </row>
    <row r="14" spans="1:8">
      <c r="A14" s="28" t="str">
        <f t="shared" si="0"/>
        <v>會員編號已存在！</v>
      </c>
      <c r="B14" s="35">
        <v>2458</v>
      </c>
      <c r="C14" s="35" t="s">
        <v>13</v>
      </c>
      <c r="D14" s="36">
        <v>40110</v>
      </c>
      <c r="E14" s="37">
        <v>987094998</v>
      </c>
      <c r="F14" s="38" t="s">
        <v>37</v>
      </c>
      <c r="G14" s="33">
        <f>COUNTIF($B$3:B14,B14)</f>
        <v>3</v>
      </c>
      <c r="H14" s="34"/>
    </row>
    <row r="15" spans="1:8">
      <c r="A15" s="28" t="str">
        <f t="shared" si="0"/>
        <v/>
      </c>
      <c r="B15" s="29">
        <v>3584</v>
      </c>
      <c r="C15" s="29" t="s">
        <v>14</v>
      </c>
      <c r="D15" s="30">
        <v>32452</v>
      </c>
      <c r="E15" s="31">
        <v>960798165</v>
      </c>
      <c r="F15" s="32"/>
      <c r="G15" s="33">
        <f>COUNTIF($B$3:B15,B15)</f>
        <v>1</v>
      </c>
      <c r="H15" s="34"/>
    </row>
    <row r="16" spans="1:8">
      <c r="A16" s="28" t="str">
        <f t="shared" si="0"/>
        <v/>
      </c>
      <c r="B16" s="35">
        <v>6984</v>
      </c>
      <c r="C16" s="35" t="s">
        <v>15</v>
      </c>
      <c r="D16" s="36">
        <v>33887</v>
      </c>
      <c r="E16" s="37">
        <v>926988780</v>
      </c>
      <c r="F16" s="38" t="s">
        <v>38</v>
      </c>
      <c r="G16" s="33">
        <f>COUNTIF($B$3:B16,B16)</f>
        <v>1</v>
      </c>
      <c r="H16" s="34"/>
    </row>
    <row r="17" spans="1:8">
      <c r="A17" s="28" t="str">
        <f t="shared" si="0"/>
        <v/>
      </c>
      <c r="B17" s="29">
        <v>2487</v>
      </c>
      <c r="C17" s="29" t="s">
        <v>16</v>
      </c>
      <c r="D17" s="30">
        <v>27983</v>
      </c>
      <c r="E17" s="31">
        <v>988237421</v>
      </c>
      <c r="F17" s="32" t="s">
        <v>45</v>
      </c>
      <c r="G17" s="33">
        <f>COUNTIF($B$3:B17,B17)</f>
        <v>1</v>
      </c>
      <c r="H17" s="34"/>
    </row>
    <row r="18" spans="1:8">
      <c r="A18" s="28" t="str">
        <f t="shared" si="0"/>
        <v/>
      </c>
      <c r="B18" s="35">
        <v>3684</v>
      </c>
      <c r="C18" s="35" t="s">
        <v>17</v>
      </c>
      <c r="D18" s="36">
        <v>41896</v>
      </c>
      <c r="E18" s="37">
        <v>982194007</v>
      </c>
      <c r="F18" s="38" t="s">
        <v>34</v>
      </c>
      <c r="G18" s="33">
        <f>COUNTIF($B$3:B18,B18)</f>
        <v>1</v>
      </c>
      <c r="H18" s="34"/>
    </row>
    <row r="19" spans="1:8">
      <c r="A19" s="28" t="str">
        <f t="shared" si="0"/>
        <v/>
      </c>
      <c r="B19" s="29">
        <v>5547</v>
      </c>
      <c r="C19" s="29" t="s">
        <v>18</v>
      </c>
      <c r="D19" s="30">
        <v>31428</v>
      </c>
      <c r="E19" s="31">
        <v>931464962</v>
      </c>
      <c r="F19" s="32" t="s">
        <v>44</v>
      </c>
      <c r="G19" s="33">
        <f>COUNTIF($B$3:B19,B19)</f>
        <v>1</v>
      </c>
      <c r="H19" s="34"/>
    </row>
    <row r="20" spans="1:8">
      <c r="A20" s="28" t="str">
        <f t="shared" si="0"/>
        <v/>
      </c>
      <c r="B20" s="35">
        <v>6985</v>
      </c>
      <c r="C20" s="35" t="s">
        <v>19</v>
      </c>
      <c r="D20" s="36">
        <v>39631</v>
      </c>
      <c r="E20" s="37"/>
      <c r="F20" s="40" t="s">
        <v>29</v>
      </c>
      <c r="G20" s="33">
        <f>COUNTIF($B$3:B20,B20)</f>
        <v>1</v>
      </c>
      <c r="H20" s="34"/>
    </row>
    <row r="21" spans="1:8">
      <c r="A21" s="28" t="str">
        <f t="shared" si="0"/>
        <v>會員編號已存在！</v>
      </c>
      <c r="B21" s="29">
        <v>8317</v>
      </c>
      <c r="C21" s="29" t="s">
        <v>20</v>
      </c>
      <c r="D21" s="30">
        <v>35948</v>
      </c>
      <c r="E21" s="31">
        <v>936914483</v>
      </c>
      <c r="F21" s="32" t="s">
        <v>42</v>
      </c>
      <c r="G21" s="33">
        <f>COUNTIF($B$3:B21,B21)</f>
        <v>2</v>
      </c>
      <c r="H21" s="34"/>
    </row>
    <row r="22" spans="1:8">
      <c r="A22" s="28" t="str">
        <f t="shared" si="0"/>
        <v/>
      </c>
      <c r="B22" s="35">
        <v>8965</v>
      </c>
      <c r="C22" s="35" t="s">
        <v>21</v>
      </c>
      <c r="D22" s="36">
        <v>40701</v>
      </c>
      <c r="E22" s="37">
        <v>921841340</v>
      </c>
      <c r="F22" s="38"/>
      <c r="G22" s="33">
        <f>COUNTIF($B$3:B22,B22)</f>
        <v>1</v>
      </c>
      <c r="H22" s="34"/>
    </row>
    <row r="23" spans="1:8">
      <c r="A23" s="28" t="str">
        <f t="shared" si="0"/>
        <v/>
      </c>
      <c r="B23" s="29">
        <v>3654</v>
      </c>
      <c r="C23" s="29" t="s">
        <v>22</v>
      </c>
      <c r="D23" s="30">
        <v>41277</v>
      </c>
      <c r="E23" s="31">
        <v>968575278</v>
      </c>
      <c r="F23" s="32" t="s">
        <v>41</v>
      </c>
      <c r="G23" s="33">
        <f>COUNTIF($B$3:B23,B23)</f>
        <v>1</v>
      </c>
      <c r="H23" s="34"/>
    </row>
    <row r="24" spans="1:8">
      <c r="A24" s="28" t="str">
        <f t="shared" si="0"/>
        <v/>
      </c>
      <c r="B24" s="35">
        <v>6687</v>
      </c>
      <c r="C24" s="35" t="s">
        <v>23</v>
      </c>
      <c r="D24" s="36">
        <v>38684</v>
      </c>
      <c r="E24" s="37">
        <v>912315877</v>
      </c>
      <c r="F24" s="38" t="s">
        <v>36</v>
      </c>
      <c r="G24" s="33">
        <f>COUNTIF($B$3:B24,B24)</f>
        <v>1</v>
      </c>
      <c r="H24" s="34"/>
    </row>
    <row r="25" spans="1:8">
      <c r="A25" s="28" t="str">
        <f t="shared" si="0"/>
        <v/>
      </c>
      <c r="B25" s="29">
        <v>5489</v>
      </c>
      <c r="C25" s="29" t="s">
        <v>24</v>
      </c>
      <c r="D25" s="30">
        <v>41787</v>
      </c>
      <c r="E25" s="31">
        <v>913765496</v>
      </c>
      <c r="F25" s="32" t="s">
        <v>46</v>
      </c>
      <c r="G25" s="33">
        <f>COUNTIF($B$3:B25,B25)</f>
        <v>1</v>
      </c>
      <c r="H25" s="34"/>
    </row>
    <row r="26" spans="1:8">
      <c r="A26" s="28" t="str">
        <f t="shared" si="0"/>
        <v/>
      </c>
      <c r="B26" s="41">
        <v>6578</v>
      </c>
      <c r="C26" s="41" t="s">
        <v>25</v>
      </c>
      <c r="D26" s="42">
        <v>28988</v>
      </c>
      <c r="E26" s="37">
        <v>923812346</v>
      </c>
      <c r="F26" s="38" t="s">
        <v>39</v>
      </c>
      <c r="G26" s="33">
        <f>COUNTIF($B$3:B26,B26)</f>
        <v>1</v>
      </c>
      <c r="H26" s="34"/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7B3BC-190A-4498-A38E-55A4B395637C}">
  <dimension ref="A1:F26"/>
  <sheetViews>
    <sheetView workbookViewId="0">
      <selection activeCell="A4" sqref="A4"/>
    </sheetView>
  </sheetViews>
  <sheetFormatPr defaultRowHeight="17"/>
  <cols>
    <col min="1" max="1" width="10.26953125" bestFit="1" customWidth="1"/>
    <col min="2" max="2" width="11" customWidth="1"/>
    <col min="3" max="3" width="12.7265625" customWidth="1"/>
    <col min="4" max="4" width="14.6328125" customWidth="1"/>
    <col min="5" max="5" width="33.90625" bestFit="1" customWidth="1"/>
    <col min="6" max="6" width="10.453125" bestFit="1" customWidth="1"/>
  </cols>
  <sheetData>
    <row r="1" spans="1:6" ht="25.5" customHeight="1">
      <c r="A1" s="25" t="s">
        <v>48</v>
      </c>
      <c r="B1" s="25"/>
      <c r="C1" s="25"/>
      <c r="D1" s="25"/>
      <c r="E1" s="25"/>
    </row>
    <row r="2" spans="1:6">
      <c r="A2" s="1" t="s">
        <v>51</v>
      </c>
      <c r="B2" s="1" t="s">
        <v>0</v>
      </c>
      <c r="C2" s="1" t="s">
        <v>1</v>
      </c>
      <c r="D2" s="1" t="s">
        <v>2</v>
      </c>
      <c r="E2" s="2" t="s">
        <v>26</v>
      </c>
    </row>
    <row r="3" spans="1:6">
      <c r="A3" s="43">
        <v>8317</v>
      </c>
      <c r="B3" s="43" t="s">
        <v>3</v>
      </c>
      <c r="C3" s="44">
        <v>35848</v>
      </c>
      <c r="D3" s="45">
        <v>956324312</v>
      </c>
      <c r="E3" s="46" t="s">
        <v>28</v>
      </c>
      <c r="F3" s="34"/>
    </row>
    <row r="4" spans="1:6">
      <c r="A4" s="43">
        <v>8385</v>
      </c>
      <c r="B4" s="43" t="s">
        <v>4</v>
      </c>
      <c r="C4" s="44">
        <v>37479</v>
      </c>
      <c r="D4" s="45">
        <v>935963854</v>
      </c>
      <c r="E4" s="46" t="s">
        <v>27</v>
      </c>
      <c r="F4" s="34"/>
    </row>
    <row r="5" spans="1:6">
      <c r="A5" s="43">
        <v>4879</v>
      </c>
      <c r="B5" s="43" t="s">
        <v>50</v>
      </c>
      <c r="C5" s="44">
        <v>30444</v>
      </c>
      <c r="D5" s="45">
        <v>954071435</v>
      </c>
      <c r="E5" s="46" t="s">
        <v>49</v>
      </c>
      <c r="F5" s="34"/>
    </row>
    <row r="6" spans="1:6">
      <c r="A6" s="43">
        <v>2458</v>
      </c>
      <c r="B6" s="43" t="s">
        <v>5</v>
      </c>
      <c r="C6" s="44">
        <v>33734</v>
      </c>
      <c r="D6" s="45">
        <v>913410599</v>
      </c>
      <c r="E6" s="46" t="s">
        <v>30</v>
      </c>
      <c r="F6" s="34"/>
    </row>
    <row r="7" spans="1:6">
      <c r="A7" s="43">
        <v>6547</v>
      </c>
      <c r="B7" s="43" t="s">
        <v>6</v>
      </c>
      <c r="C7" s="44">
        <v>34742</v>
      </c>
      <c r="D7" s="45">
        <v>972371299</v>
      </c>
      <c r="E7" s="47" t="s">
        <v>31</v>
      </c>
      <c r="F7" s="34"/>
    </row>
    <row r="8" spans="1:6">
      <c r="A8" s="43">
        <v>6987</v>
      </c>
      <c r="B8" s="43" t="s">
        <v>7</v>
      </c>
      <c r="C8" s="44">
        <v>39689</v>
      </c>
      <c r="D8" s="45">
        <v>933250036</v>
      </c>
      <c r="E8" s="46" t="s">
        <v>32</v>
      </c>
      <c r="F8" s="34"/>
    </row>
    <row r="9" spans="1:6">
      <c r="A9" s="43">
        <v>2458</v>
      </c>
      <c r="B9" s="43" t="s">
        <v>8</v>
      </c>
      <c r="C9" s="44">
        <v>39787</v>
      </c>
      <c r="D9" s="45">
        <v>934750620</v>
      </c>
      <c r="E9" s="46" t="s">
        <v>33</v>
      </c>
      <c r="F9" s="34"/>
    </row>
    <row r="10" spans="1:6">
      <c r="A10" s="43">
        <v>3658</v>
      </c>
      <c r="B10" s="43" t="s">
        <v>9</v>
      </c>
      <c r="C10" s="44">
        <v>40907</v>
      </c>
      <c r="D10" s="45">
        <v>954647127</v>
      </c>
      <c r="E10" s="46" t="s">
        <v>35</v>
      </c>
      <c r="F10" s="34"/>
    </row>
    <row r="11" spans="1:6">
      <c r="A11" s="43">
        <v>5478</v>
      </c>
      <c r="B11" s="43" t="s">
        <v>10</v>
      </c>
      <c r="C11" s="44">
        <v>38589</v>
      </c>
      <c r="D11" s="45">
        <v>982597901</v>
      </c>
      <c r="E11" s="46" t="s">
        <v>47</v>
      </c>
      <c r="F11" s="34"/>
    </row>
    <row r="12" spans="1:6">
      <c r="A12" s="43">
        <v>8641</v>
      </c>
      <c r="B12" s="43" t="s">
        <v>11</v>
      </c>
      <c r="C12" s="44">
        <v>30430</v>
      </c>
      <c r="D12" s="45">
        <v>968491182</v>
      </c>
      <c r="E12" s="46" t="s">
        <v>40</v>
      </c>
      <c r="F12" s="34"/>
    </row>
    <row r="13" spans="1:6">
      <c r="A13" s="43">
        <v>8385</v>
      </c>
      <c r="B13" s="43" t="s">
        <v>12</v>
      </c>
      <c r="C13" s="44">
        <v>40313</v>
      </c>
      <c r="D13" s="45">
        <v>927882411</v>
      </c>
      <c r="E13" s="46" t="s">
        <v>43</v>
      </c>
      <c r="F13" s="34"/>
    </row>
    <row r="14" spans="1:6">
      <c r="A14" s="43">
        <v>6874</v>
      </c>
      <c r="B14" s="43" t="s">
        <v>13</v>
      </c>
      <c r="C14" s="44">
        <v>40110</v>
      </c>
      <c r="D14" s="45">
        <v>987094998</v>
      </c>
      <c r="E14" s="46" t="s">
        <v>37</v>
      </c>
      <c r="F14" s="34"/>
    </row>
    <row r="15" spans="1:6">
      <c r="A15" s="43">
        <v>3584</v>
      </c>
      <c r="B15" s="43" t="s">
        <v>14</v>
      </c>
      <c r="C15" s="44">
        <v>32452</v>
      </c>
      <c r="D15" s="45">
        <v>960798165</v>
      </c>
      <c r="E15" s="46"/>
      <c r="F15" s="34"/>
    </row>
    <row r="16" spans="1:6">
      <c r="A16" s="43">
        <v>6984</v>
      </c>
      <c r="B16" s="43" t="s">
        <v>15</v>
      </c>
      <c r="C16" s="44">
        <v>33887</v>
      </c>
      <c r="D16" s="45">
        <v>926988780</v>
      </c>
      <c r="E16" s="46" t="s">
        <v>38</v>
      </c>
      <c r="F16" s="34"/>
    </row>
    <row r="17" spans="1:6">
      <c r="A17" s="43">
        <v>2487</v>
      </c>
      <c r="B17" s="43" t="s">
        <v>16</v>
      </c>
      <c r="C17" s="44">
        <v>27983</v>
      </c>
      <c r="D17" s="45">
        <v>988237421</v>
      </c>
      <c r="E17" s="46" t="s">
        <v>45</v>
      </c>
      <c r="F17" s="34"/>
    </row>
    <row r="18" spans="1:6">
      <c r="A18" s="43">
        <v>3684</v>
      </c>
      <c r="B18" s="43" t="s">
        <v>17</v>
      </c>
      <c r="C18" s="44">
        <v>41896</v>
      </c>
      <c r="D18" s="45">
        <v>982194007</v>
      </c>
      <c r="E18" s="46" t="s">
        <v>34</v>
      </c>
      <c r="F18" s="34"/>
    </row>
    <row r="19" spans="1:6">
      <c r="A19" s="43">
        <v>5547</v>
      </c>
      <c r="B19" s="43" t="s">
        <v>18</v>
      </c>
      <c r="C19" s="44">
        <v>31428</v>
      </c>
      <c r="D19" s="45">
        <v>931464962</v>
      </c>
      <c r="E19" s="46" t="s">
        <v>44</v>
      </c>
      <c r="F19" s="34"/>
    </row>
    <row r="20" spans="1:6">
      <c r="A20" s="43">
        <v>6985</v>
      </c>
      <c r="B20" s="43" t="s">
        <v>19</v>
      </c>
      <c r="C20" s="44">
        <v>39631</v>
      </c>
      <c r="D20" s="45"/>
      <c r="E20" s="47" t="s">
        <v>29</v>
      </c>
      <c r="F20" s="34"/>
    </row>
    <row r="21" spans="1:6">
      <c r="A21" s="43">
        <v>1547</v>
      </c>
      <c r="B21" s="43" t="s">
        <v>20</v>
      </c>
      <c r="C21" s="44">
        <v>35948</v>
      </c>
      <c r="D21" s="45">
        <v>936914483</v>
      </c>
      <c r="E21" s="46" t="s">
        <v>42</v>
      </c>
      <c r="F21" s="34"/>
    </row>
    <row r="22" spans="1:6">
      <c r="A22" s="43">
        <v>8965</v>
      </c>
      <c r="B22" s="43" t="s">
        <v>21</v>
      </c>
      <c r="C22" s="44">
        <v>40701</v>
      </c>
      <c r="D22" s="45">
        <v>921841340</v>
      </c>
      <c r="E22" s="46"/>
      <c r="F22" s="34"/>
    </row>
    <row r="23" spans="1:6">
      <c r="A23" s="43">
        <v>3654</v>
      </c>
      <c r="B23" s="43" t="s">
        <v>22</v>
      </c>
      <c r="C23" s="44">
        <v>41277</v>
      </c>
      <c r="D23" s="45">
        <v>968575278</v>
      </c>
      <c r="E23" s="46" t="s">
        <v>41</v>
      </c>
      <c r="F23" s="34"/>
    </row>
    <row r="24" spans="1:6">
      <c r="A24" s="43">
        <v>6687</v>
      </c>
      <c r="B24" s="43" t="s">
        <v>23</v>
      </c>
      <c r="C24" s="44">
        <v>38684</v>
      </c>
      <c r="D24" s="45">
        <v>912315877</v>
      </c>
      <c r="E24" s="46" t="s">
        <v>36</v>
      </c>
      <c r="F24" s="34"/>
    </row>
    <row r="25" spans="1:6">
      <c r="A25" s="43">
        <v>5489</v>
      </c>
      <c r="B25" s="43" t="s">
        <v>24</v>
      </c>
      <c r="C25" s="44">
        <v>41787</v>
      </c>
      <c r="D25" s="45">
        <v>913765496</v>
      </c>
      <c r="E25" s="46" t="s">
        <v>46</v>
      </c>
      <c r="F25" s="34"/>
    </row>
    <row r="26" spans="1:6">
      <c r="A26" s="48">
        <v>6578</v>
      </c>
      <c r="B26" s="48" t="s">
        <v>25</v>
      </c>
      <c r="C26" s="49">
        <v>28988</v>
      </c>
      <c r="D26" s="50">
        <v>923812346</v>
      </c>
      <c r="E26" s="51" t="s">
        <v>39</v>
      </c>
      <c r="F26" s="34"/>
    </row>
  </sheetData>
  <mergeCells count="1">
    <mergeCell ref="A1:E1"/>
  </mergeCells>
  <phoneticPr fontId="1" type="noConversion"/>
  <conditionalFormatting sqref="A3:E26">
    <cfRule type="expression" dxfId="2" priority="1">
      <formula>COUNTIF($A:$A,$A3)&gt;1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E252A-F624-4D18-A3CB-761FA2EA1B93}">
  <dimension ref="A1:C8"/>
  <sheetViews>
    <sheetView zoomScaleNormal="100" workbookViewId="0">
      <selection activeCell="B18" sqref="B18"/>
    </sheetView>
  </sheetViews>
  <sheetFormatPr defaultColWidth="8.1796875" defaultRowHeight="17"/>
  <cols>
    <col min="1" max="1" width="11.26953125" style="54" customWidth="1"/>
    <col min="2" max="2" width="54.6328125" style="54" customWidth="1"/>
    <col min="3" max="3" width="11.54296875" style="54" customWidth="1"/>
    <col min="4" max="4" width="8.1796875" style="54"/>
    <col min="5" max="5" width="9.36328125" style="54" customWidth="1"/>
    <col min="6" max="16384" width="8.1796875" style="54"/>
  </cols>
  <sheetData>
    <row r="1" spans="1:3">
      <c r="A1" s="52" t="s">
        <v>53</v>
      </c>
      <c r="B1" s="53" t="s">
        <v>54</v>
      </c>
      <c r="C1" s="53" t="s">
        <v>55</v>
      </c>
    </row>
    <row r="2" spans="1:3">
      <c r="A2" s="55" t="s">
        <v>56</v>
      </c>
      <c r="B2" s="56" t="s">
        <v>57</v>
      </c>
      <c r="C2" s="56" t="s">
        <v>58</v>
      </c>
    </row>
    <row r="3" spans="1:3">
      <c r="A3" s="55" t="s">
        <v>59</v>
      </c>
      <c r="B3" s="57" t="s">
        <v>60</v>
      </c>
      <c r="C3" s="56" t="s">
        <v>61</v>
      </c>
    </row>
    <row r="4" spans="1:3">
      <c r="A4" s="55" t="s">
        <v>62</v>
      </c>
      <c r="B4" s="56" t="s">
        <v>63</v>
      </c>
      <c r="C4" s="56" t="s">
        <v>58</v>
      </c>
    </row>
    <row r="5" spans="1:3">
      <c r="A5" s="55" t="s">
        <v>64</v>
      </c>
      <c r="B5" s="57" t="s">
        <v>65</v>
      </c>
      <c r="C5" s="56" t="s">
        <v>66</v>
      </c>
    </row>
    <row r="6" spans="1:3">
      <c r="A6" s="55" t="s">
        <v>67</v>
      </c>
      <c r="B6" s="56" t="s">
        <v>68</v>
      </c>
      <c r="C6" s="56" t="s">
        <v>69</v>
      </c>
    </row>
    <row r="7" spans="1:3">
      <c r="A7" s="55" t="s">
        <v>70</v>
      </c>
      <c r="B7" s="58" t="s">
        <v>71</v>
      </c>
      <c r="C7" s="56" t="s">
        <v>72</v>
      </c>
    </row>
    <row r="8" spans="1:3">
      <c r="A8" s="55" t="s">
        <v>73</v>
      </c>
      <c r="B8" s="58" t="s">
        <v>74</v>
      </c>
      <c r="C8" s="56" t="s">
        <v>66</v>
      </c>
    </row>
  </sheetData>
  <phoneticPr fontId="1" type="noConversion"/>
  <dataValidations count="1">
    <dataValidation type="custom" allowBlank="1" showInputMessage="1" showErrorMessage="1" error="書號重複！" sqref="A1:A1048576" xr:uid="{8B2F0A6D-F1CA-4DA1-AEDB-F95131A82CEB}">
      <formula1>COUNTIF(A:A,A1)=1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4626F-6E2F-4FA1-8731-DB0F05A4B8B7}">
  <dimension ref="A1:D22"/>
  <sheetViews>
    <sheetView workbookViewId="0">
      <selection activeCell="A3" sqref="A3"/>
    </sheetView>
  </sheetViews>
  <sheetFormatPr defaultRowHeight="17"/>
  <cols>
    <col min="1" max="1" width="10.36328125" customWidth="1"/>
    <col min="2" max="2" width="13" customWidth="1"/>
    <col min="3" max="3" width="13.90625" customWidth="1"/>
  </cols>
  <sheetData>
    <row r="1" spans="1:4" ht="26.25" customHeight="1">
      <c r="A1" s="59" t="s">
        <v>75</v>
      </c>
      <c r="B1" s="59"/>
      <c r="C1" s="59"/>
      <c r="D1" s="59"/>
    </row>
    <row r="2" spans="1:4">
      <c r="A2" s="60" t="s">
        <v>76</v>
      </c>
      <c r="B2" s="60" t="s">
        <v>0</v>
      </c>
      <c r="C2" s="60" t="s">
        <v>77</v>
      </c>
      <c r="D2" s="60" t="s">
        <v>78</v>
      </c>
    </row>
    <row r="3" spans="1:4">
      <c r="A3" s="61">
        <v>43739</v>
      </c>
      <c r="B3" s="62" t="s">
        <v>79</v>
      </c>
      <c r="C3" s="62" t="s">
        <v>80</v>
      </c>
      <c r="D3" s="63">
        <v>0.75</v>
      </c>
    </row>
    <row r="4" spans="1:4">
      <c r="A4" s="61">
        <v>43739</v>
      </c>
      <c r="B4" s="62" t="s">
        <v>81</v>
      </c>
      <c r="C4" s="62" t="s">
        <v>82</v>
      </c>
      <c r="D4" s="63">
        <v>0.79166666666666663</v>
      </c>
    </row>
    <row r="5" spans="1:4">
      <c r="A5" s="61">
        <v>43741</v>
      </c>
      <c r="B5" s="62" t="s">
        <v>83</v>
      </c>
      <c r="C5" s="62" t="s">
        <v>84</v>
      </c>
      <c r="D5" s="63">
        <v>0.6875</v>
      </c>
    </row>
    <row r="6" spans="1:4">
      <c r="A6" s="61">
        <v>43743</v>
      </c>
      <c r="B6" s="62" t="s">
        <v>85</v>
      </c>
      <c r="C6" s="62" t="s">
        <v>86</v>
      </c>
      <c r="D6" s="63">
        <v>0.74305555555555547</v>
      </c>
    </row>
    <row r="7" spans="1:4">
      <c r="A7" s="61"/>
      <c r="B7" s="62"/>
      <c r="C7" s="62"/>
      <c r="D7" s="62"/>
    </row>
    <row r="8" spans="1:4">
      <c r="A8" s="61"/>
      <c r="B8" s="62"/>
      <c r="C8" s="62"/>
      <c r="D8" s="62"/>
    </row>
    <row r="9" spans="1:4">
      <c r="A9" s="61"/>
      <c r="B9" s="62"/>
      <c r="C9" s="62"/>
      <c r="D9" s="62"/>
    </row>
    <row r="10" spans="1:4">
      <c r="A10" s="61"/>
      <c r="B10" s="62"/>
      <c r="C10" s="62"/>
      <c r="D10" s="62"/>
    </row>
    <row r="11" spans="1:4">
      <c r="A11" s="62"/>
      <c r="B11" s="62"/>
      <c r="C11" s="62"/>
      <c r="D11" s="62"/>
    </row>
    <row r="12" spans="1:4">
      <c r="A12" s="62"/>
      <c r="B12" s="62"/>
      <c r="C12" s="62"/>
      <c r="D12" s="62"/>
    </row>
    <row r="13" spans="1:4">
      <c r="A13" s="62"/>
      <c r="B13" s="62"/>
      <c r="C13" s="62"/>
      <c r="D13" s="62"/>
    </row>
    <row r="14" spans="1:4">
      <c r="A14" s="62"/>
      <c r="B14" s="62"/>
      <c r="C14" s="62"/>
      <c r="D14" s="62"/>
    </row>
    <row r="15" spans="1:4">
      <c r="A15" s="62"/>
      <c r="B15" s="62"/>
      <c r="C15" s="62"/>
      <c r="D15" s="62"/>
    </row>
    <row r="16" spans="1:4">
      <c r="A16" s="62"/>
      <c r="B16" s="62"/>
      <c r="C16" s="62"/>
      <c r="D16" s="62"/>
    </row>
    <row r="17" spans="1:4">
      <c r="A17" s="62"/>
      <c r="B17" s="62"/>
      <c r="C17" s="62"/>
      <c r="D17" s="62"/>
    </row>
    <row r="18" spans="1:4">
      <c r="A18" s="62"/>
      <c r="B18" s="62"/>
      <c r="C18" s="62"/>
      <c r="D18" s="62"/>
    </row>
    <row r="19" spans="1:4">
      <c r="A19" s="62"/>
      <c r="B19" s="62"/>
      <c r="C19" s="62"/>
      <c r="D19" s="62"/>
    </row>
    <row r="20" spans="1:4">
      <c r="A20" s="62"/>
      <c r="B20" s="62"/>
      <c r="C20" s="62"/>
      <c r="D20" s="62"/>
    </row>
    <row r="21" spans="1:4">
      <c r="A21" s="64"/>
      <c r="B21" s="64"/>
      <c r="C21" s="64"/>
      <c r="D21" s="64"/>
    </row>
    <row r="22" spans="1:4">
      <c r="A22" s="65" t="s">
        <v>87</v>
      </c>
    </row>
  </sheetData>
  <mergeCells count="1">
    <mergeCell ref="A1:D1"/>
  </mergeCells>
  <phoneticPr fontId="1" type="noConversion"/>
  <dataValidations count="1">
    <dataValidation type="custom" allowBlank="1" showInputMessage="1" showErrorMessage="1" error="每週三休診！" sqref="A3:A20" xr:uid="{3D5054EE-F7FD-47C7-B6F8-E712BDB7F54A}">
      <formula1>WORKDAY.INTL(A3+1,-1,14)=A3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82606-0F41-442B-A839-42110F607E5B}">
  <dimension ref="A1:F26"/>
  <sheetViews>
    <sheetView workbookViewId="0">
      <selection activeCell="E7" sqref="E7"/>
    </sheetView>
  </sheetViews>
  <sheetFormatPr defaultColWidth="9" defaultRowHeight="17"/>
  <cols>
    <col min="1" max="1" width="10.26953125" style="4" bestFit="1" customWidth="1"/>
    <col min="2" max="2" width="10.453125" style="4" customWidth="1"/>
    <col min="3" max="3" width="13.26953125" style="4" customWidth="1"/>
    <col min="4" max="4" width="15.36328125" style="4" customWidth="1"/>
    <col min="5" max="5" width="33.90625" style="4" bestFit="1" customWidth="1"/>
    <col min="6" max="6" width="13" style="4" customWidth="1"/>
    <col min="7" max="16384" width="9" style="4"/>
  </cols>
  <sheetData>
    <row r="1" spans="1:6" ht="19.5">
      <c r="A1" s="25" t="s">
        <v>48</v>
      </c>
      <c r="B1" s="25"/>
      <c r="C1" s="25"/>
      <c r="D1" s="25"/>
      <c r="E1" s="25"/>
      <c r="F1" s="25"/>
    </row>
    <row r="2" spans="1:6" ht="20.25" customHeight="1">
      <c r="A2" s="1" t="s">
        <v>51</v>
      </c>
      <c r="B2" s="1" t="s">
        <v>0</v>
      </c>
      <c r="C2" s="1" t="s">
        <v>1</v>
      </c>
      <c r="D2" s="1" t="s">
        <v>2</v>
      </c>
      <c r="E2" s="3" t="s">
        <v>26</v>
      </c>
      <c r="F2" s="3" t="s">
        <v>52</v>
      </c>
    </row>
    <row r="3" spans="1:6">
      <c r="A3" s="5">
        <v>8317</v>
      </c>
      <c r="B3" s="5" t="s">
        <v>3</v>
      </c>
      <c r="C3" s="6">
        <v>35848</v>
      </c>
      <c r="D3" s="7">
        <v>956324312</v>
      </c>
      <c r="E3" s="66" t="s">
        <v>28</v>
      </c>
      <c r="F3" s="67" t="str">
        <f>IF(COUNTBLANK(A3:E3)=0,"","有資料沒填")</f>
        <v/>
      </c>
    </row>
    <row r="4" spans="1:6">
      <c r="A4" s="11">
        <v>8385</v>
      </c>
      <c r="B4" s="11" t="s">
        <v>4</v>
      </c>
      <c r="C4" s="12">
        <v>37479</v>
      </c>
      <c r="D4" s="13">
        <v>935963854</v>
      </c>
      <c r="E4" s="23" t="s">
        <v>27</v>
      </c>
      <c r="F4" s="68" t="str">
        <f t="shared" ref="F4:F26" si="0">IF(COUNTBLANK(A4:E4)=0,"","有資料沒填")</f>
        <v/>
      </c>
    </row>
    <row r="5" spans="1:6">
      <c r="A5" s="5">
        <v>4879</v>
      </c>
      <c r="B5" s="5" t="s">
        <v>50</v>
      </c>
      <c r="C5" s="6">
        <v>30444</v>
      </c>
      <c r="D5" s="7">
        <v>954071435</v>
      </c>
      <c r="E5" s="66" t="s">
        <v>49</v>
      </c>
      <c r="F5" s="67" t="str">
        <f t="shared" si="0"/>
        <v/>
      </c>
    </row>
    <row r="6" spans="1:6">
      <c r="A6" s="11">
        <v>2458</v>
      </c>
      <c r="B6" s="11" t="s">
        <v>5</v>
      </c>
      <c r="C6" s="12">
        <v>33734</v>
      </c>
      <c r="D6" s="13">
        <v>913410599</v>
      </c>
      <c r="E6" s="23" t="s">
        <v>30</v>
      </c>
      <c r="F6" s="68" t="str">
        <f t="shared" si="0"/>
        <v/>
      </c>
    </row>
    <row r="7" spans="1:6">
      <c r="A7" s="5">
        <v>6547</v>
      </c>
      <c r="B7" s="5" t="s">
        <v>6</v>
      </c>
      <c r="C7" s="6">
        <v>34742</v>
      </c>
      <c r="D7" s="7">
        <v>972371299</v>
      </c>
      <c r="E7" s="69" t="s">
        <v>31</v>
      </c>
      <c r="F7" s="70" t="str">
        <f t="shared" si="0"/>
        <v/>
      </c>
    </row>
    <row r="8" spans="1:6">
      <c r="A8" s="11">
        <v>6987</v>
      </c>
      <c r="B8" s="11" t="s">
        <v>7</v>
      </c>
      <c r="C8" s="12">
        <v>39689</v>
      </c>
      <c r="D8" s="13">
        <v>933250036</v>
      </c>
      <c r="E8" s="23" t="s">
        <v>32</v>
      </c>
      <c r="F8" s="68" t="str">
        <f t="shared" si="0"/>
        <v/>
      </c>
    </row>
    <row r="9" spans="1:6">
      <c r="A9" s="5">
        <v>2458</v>
      </c>
      <c r="B9" s="5" t="s">
        <v>8</v>
      </c>
      <c r="C9" s="6">
        <v>39787</v>
      </c>
      <c r="D9" s="7">
        <v>934750620</v>
      </c>
      <c r="E9" s="66" t="s">
        <v>33</v>
      </c>
      <c r="F9" s="67" t="str">
        <f t="shared" si="0"/>
        <v/>
      </c>
    </row>
    <row r="10" spans="1:6">
      <c r="A10" s="11">
        <v>3658</v>
      </c>
      <c r="B10" s="11" t="s">
        <v>9</v>
      </c>
      <c r="C10" s="12">
        <v>40907</v>
      </c>
      <c r="D10" s="13">
        <v>954647127</v>
      </c>
      <c r="E10" s="23" t="s">
        <v>35</v>
      </c>
      <c r="F10" s="68" t="str">
        <f t="shared" si="0"/>
        <v/>
      </c>
    </row>
    <row r="11" spans="1:6">
      <c r="A11" s="5">
        <v>5478</v>
      </c>
      <c r="B11" s="5" t="s">
        <v>10</v>
      </c>
      <c r="C11" s="6">
        <v>38589</v>
      </c>
      <c r="D11" s="7">
        <v>982597901</v>
      </c>
      <c r="E11" s="66" t="s">
        <v>47</v>
      </c>
      <c r="F11" s="67" t="str">
        <f t="shared" si="0"/>
        <v/>
      </c>
    </row>
    <row r="12" spans="1:6">
      <c r="A12" s="11">
        <v>8641</v>
      </c>
      <c r="B12" s="11" t="s">
        <v>11</v>
      </c>
      <c r="C12" s="12">
        <v>30430</v>
      </c>
      <c r="D12" s="13">
        <v>968491182</v>
      </c>
      <c r="E12" s="23" t="s">
        <v>40</v>
      </c>
      <c r="F12" s="68" t="str">
        <f t="shared" si="0"/>
        <v/>
      </c>
    </row>
    <row r="13" spans="1:6">
      <c r="A13" s="5">
        <v>3258</v>
      </c>
      <c r="B13" s="5" t="s">
        <v>12</v>
      </c>
      <c r="C13" s="6">
        <v>40313</v>
      </c>
      <c r="D13" s="7">
        <v>927882411</v>
      </c>
      <c r="E13" s="66" t="s">
        <v>43</v>
      </c>
      <c r="F13" s="67" t="str">
        <f t="shared" si="0"/>
        <v/>
      </c>
    </row>
    <row r="14" spans="1:6">
      <c r="A14" s="11">
        <v>6874</v>
      </c>
      <c r="B14" s="11" t="s">
        <v>13</v>
      </c>
      <c r="C14" s="12">
        <v>40110</v>
      </c>
      <c r="D14" s="13">
        <v>987094998</v>
      </c>
      <c r="E14" s="23" t="s">
        <v>37</v>
      </c>
      <c r="F14" s="68" t="str">
        <f t="shared" si="0"/>
        <v/>
      </c>
    </row>
    <row r="15" spans="1:6">
      <c r="A15" s="5">
        <v>3584</v>
      </c>
      <c r="B15" s="5" t="s">
        <v>14</v>
      </c>
      <c r="C15" s="6">
        <v>32452</v>
      </c>
      <c r="D15" s="7">
        <v>960798165</v>
      </c>
      <c r="E15" s="66"/>
      <c r="F15" s="67" t="str">
        <f>IF(COUNTBLANK(A15:E15)=0,"","有資料沒填")</f>
        <v>有資料沒填</v>
      </c>
    </row>
    <row r="16" spans="1:6">
      <c r="A16" s="11">
        <v>6984</v>
      </c>
      <c r="B16" s="11" t="s">
        <v>15</v>
      </c>
      <c r="C16" s="12">
        <v>33887</v>
      </c>
      <c r="D16" s="13">
        <v>926988780</v>
      </c>
      <c r="E16" s="23" t="s">
        <v>38</v>
      </c>
      <c r="F16" s="68" t="str">
        <f t="shared" si="0"/>
        <v/>
      </c>
    </row>
    <row r="17" spans="1:6">
      <c r="A17" s="5">
        <v>2487</v>
      </c>
      <c r="B17" s="5" t="s">
        <v>16</v>
      </c>
      <c r="C17" s="6">
        <v>27983</v>
      </c>
      <c r="D17" s="7">
        <v>988237421</v>
      </c>
      <c r="E17" s="66" t="s">
        <v>45</v>
      </c>
      <c r="F17" s="67" t="str">
        <f t="shared" si="0"/>
        <v/>
      </c>
    </row>
    <row r="18" spans="1:6">
      <c r="A18" s="11">
        <v>3684</v>
      </c>
      <c r="B18" s="11" t="s">
        <v>17</v>
      </c>
      <c r="C18" s="12">
        <v>41896</v>
      </c>
      <c r="D18" s="13">
        <v>982194007</v>
      </c>
      <c r="E18" s="23" t="s">
        <v>34</v>
      </c>
      <c r="F18" s="68" t="str">
        <f t="shared" si="0"/>
        <v/>
      </c>
    </row>
    <row r="19" spans="1:6">
      <c r="A19" s="5">
        <v>5547</v>
      </c>
      <c r="B19" s="5" t="s">
        <v>18</v>
      </c>
      <c r="C19" s="6">
        <v>31428</v>
      </c>
      <c r="D19" s="7">
        <v>931464962</v>
      </c>
      <c r="E19" s="66" t="s">
        <v>44</v>
      </c>
      <c r="F19" s="67" t="str">
        <f t="shared" si="0"/>
        <v/>
      </c>
    </row>
    <row r="20" spans="1:6">
      <c r="A20" s="11">
        <v>6985</v>
      </c>
      <c r="B20" s="11" t="s">
        <v>19</v>
      </c>
      <c r="C20" s="12">
        <v>39631</v>
      </c>
      <c r="D20" s="13"/>
      <c r="E20" s="71" t="s">
        <v>29</v>
      </c>
      <c r="F20" s="72" t="str">
        <f t="shared" si="0"/>
        <v>有資料沒填</v>
      </c>
    </row>
    <row r="21" spans="1:6">
      <c r="A21" s="5">
        <v>1547</v>
      </c>
      <c r="B21" s="5" t="s">
        <v>20</v>
      </c>
      <c r="C21" s="6">
        <v>35948</v>
      </c>
      <c r="D21" s="7">
        <v>936914483</v>
      </c>
      <c r="E21" s="66" t="s">
        <v>42</v>
      </c>
      <c r="F21" s="67" t="str">
        <f t="shared" si="0"/>
        <v/>
      </c>
    </row>
    <row r="22" spans="1:6">
      <c r="A22" s="11">
        <v>8965</v>
      </c>
      <c r="B22" s="11" t="s">
        <v>21</v>
      </c>
      <c r="C22" s="12">
        <v>40701</v>
      </c>
      <c r="D22" s="13">
        <v>921841340</v>
      </c>
      <c r="E22" s="23"/>
      <c r="F22" s="68" t="str">
        <f t="shared" si="0"/>
        <v>有資料沒填</v>
      </c>
    </row>
    <row r="23" spans="1:6">
      <c r="A23" s="5">
        <v>3584</v>
      </c>
      <c r="B23" s="5" t="s">
        <v>22</v>
      </c>
      <c r="C23" s="6">
        <v>41277</v>
      </c>
      <c r="D23" s="7">
        <v>968575278</v>
      </c>
      <c r="E23" s="66" t="s">
        <v>41</v>
      </c>
      <c r="F23" s="67" t="str">
        <f t="shared" si="0"/>
        <v/>
      </c>
    </row>
    <row r="24" spans="1:6">
      <c r="A24" s="11">
        <v>6687</v>
      </c>
      <c r="B24" s="11" t="s">
        <v>23</v>
      </c>
      <c r="C24" s="12">
        <v>38684</v>
      </c>
      <c r="D24" s="13">
        <v>912315877</v>
      </c>
      <c r="E24" s="23" t="s">
        <v>36</v>
      </c>
      <c r="F24" s="68" t="str">
        <f t="shared" si="0"/>
        <v/>
      </c>
    </row>
    <row r="25" spans="1:6">
      <c r="A25" s="5">
        <v>5489</v>
      </c>
      <c r="B25" s="5" t="s">
        <v>24</v>
      </c>
      <c r="C25" s="6">
        <v>41787</v>
      </c>
      <c r="D25" s="7">
        <v>913765496</v>
      </c>
      <c r="E25" s="66" t="s">
        <v>46</v>
      </c>
      <c r="F25" s="67" t="str">
        <f t="shared" si="0"/>
        <v/>
      </c>
    </row>
    <row r="26" spans="1:6">
      <c r="A26" s="20">
        <v>6578</v>
      </c>
      <c r="B26" s="20" t="s">
        <v>25</v>
      </c>
      <c r="C26" s="21">
        <v>28988</v>
      </c>
      <c r="D26" s="22">
        <v>923812346</v>
      </c>
      <c r="E26" s="23" t="s">
        <v>39</v>
      </c>
      <c r="F26" s="68" t="str">
        <f t="shared" si="0"/>
        <v/>
      </c>
    </row>
  </sheetData>
  <mergeCells count="1">
    <mergeCell ref="A1:F1"/>
  </mergeCells>
  <phoneticPr fontId="1" type="noConversion"/>
  <conditionalFormatting sqref="F3:F26">
    <cfRule type="containsText" dxfId="1" priority="1" operator="containsText" text="有資料沒填">
      <formula>NOT(ISERROR(SEARCH("有資料沒填",F3)))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5A63E-E636-4E5B-91CB-998E57CE7DB0}">
  <dimension ref="A1:G22"/>
  <sheetViews>
    <sheetView zoomScaleNormal="100" workbookViewId="0">
      <selection sqref="A1:G1"/>
    </sheetView>
  </sheetViews>
  <sheetFormatPr defaultColWidth="8.1796875" defaultRowHeight="17"/>
  <cols>
    <col min="1" max="1" width="13" style="54" customWidth="1"/>
    <col min="2" max="2" width="14.6328125" style="54" bestFit="1" customWidth="1"/>
    <col min="3" max="3" width="14.453125" style="54" customWidth="1"/>
    <col min="4" max="4" width="12.81640625" style="54" customWidth="1"/>
    <col min="5" max="6" width="17.1796875" style="54" customWidth="1"/>
    <col min="7" max="7" width="32.1796875" style="54" bestFit="1" customWidth="1"/>
    <col min="8" max="8" width="8.1796875" style="54"/>
    <col min="9" max="9" width="9.36328125" style="54" customWidth="1"/>
    <col min="10" max="16384" width="8.1796875" style="54"/>
  </cols>
  <sheetData>
    <row r="1" spans="1:7" ht="26.25" customHeight="1">
      <c r="A1" s="73" t="s">
        <v>88</v>
      </c>
      <c r="B1" s="73"/>
      <c r="C1" s="73"/>
      <c r="D1" s="73"/>
      <c r="E1" s="73"/>
      <c r="F1" s="73"/>
      <c r="G1" s="73"/>
    </row>
    <row r="2" spans="1:7" ht="24.75" customHeight="1">
      <c r="A2" s="74" t="s">
        <v>89</v>
      </c>
      <c r="B2" s="74" t="s">
        <v>90</v>
      </c>
      <c r="C2" s="74" t="s">
        <v>91</v>
      </c>
      <c r="D2" s="74" t="s">
        <v>92</v>
      </c>
      <c r="E2" s="75" t="s">
        <v>93</v>
      </c>
      <c r="F2" s="75" t="s">
        <v>94</v>
      </c>
      <c r="G2" s="75" t="s">
        <v>95</v>
      </c>
    </row>
    <row r="3" spans="1:7">
      <c r="A3" s="76" t="s">
        <v>96</v>
      </c>
      <c r="B3" s="76" t="s">
        <v>97</v>
      </c>
      <c r="C3" s="77">
        <v>21144500</v>
      </c>
      <c r="D3" s="78" t="s">
        <v>98</v>
      </c>
      <c r="E3" s="79">
        <v>911333850</v>
      </c>
      <c r="F3" s="80">
        <v>223354878</v>
      </c>
      <c r="G3" s="81" t="s">
        <v>99</v>
      </c>
    </row>
    <row r="4" spans="1:7">
      <c r="A4" s="76" t="s">
        <v>100</v>
      </c>
      <c r="B4" s="76" t="s">
        <v>101</v>
      </c>
      <c r="C4" s="77">
        <v>24455122</v>
      </c>
      <c r="D4" s="78" t="s">
        <v>102</v>
      </c>
      <c r="E4" s="79">
        <v>933155877</v>
      </c>
      <c r="F4" s="80">
        <v>221458761</v>
      </c>
      <c r="G4" s="81" t="s">
        <v>103</v>
      </c>
    </row>
    <row r="5" spans="1:7">
      <c r="A5" s="76" t="s">
        <v>104</v>
      </c>
      <c r="B5" s="76" t="s">
        <v>105</v>
      </c>
      <c r="C5" s="77">
        <v>54103588</v>
      </c>
      <c r="D5" s="78" t="s">
        <v>106</v>
      </c>
      <c r="E5" s="79">
        <v>938068445</v>
      </c>
      <c r="F5" s="80">
        <v>229537555</v>
      </c>
      <c r="G5" s="81" t="s">
        <v>107</v>
      </c>
    </row>
    <row r="6" spans="1:7">
      <c r="A6" s="76" t="s">
        <v>108</v>
      </c>
      <c r="B6" s="76" t="s">
        <v>109</v>
      </c>
      <c r="C6" s="77">
        <v>35410357</v>
      </c>
      <c r="D6" s="78" t="s">
        <v>110</v>
      </c>
      <c r="E6" s="79">
        <v>930155496</v>
      </c>
      <c r="F6" s="82">
        <v>32706854</v>
      </c>
      <c r="G6" s="81" t="s">
        <v>111</v>
      </c>
    </row>
    <row r="7" spans="1:7">
      <c r="A7" s="76" t="s">
        <v>112</v>
      </c>
      <c r="B7" s="76" t="s">
        <v>113</v>
      </c>
      <c r="C7" s="77">
        <v>54879654</v>
      </c>
      <c r="D7" s="78" t="s">
        <v>114</v>
      </c>
      <c r="E7" s="79">
        <v>932589631</v>
      </c>
      <c r="F7" s="80">
        <v>422651682</v>
      </c>
      <c r="G7" s="81" t="s">
        <v>115</v>
      </c>
    </row>
    <row r="8" spans="1:7">
      <c r="A8" s="76" t="s">
        <v>116</v>
      </c>
      <c r="B8" s="76" t="s">
        <v>117</v>
      </c>
      <c r="C8" s="77">
        <v>35487961</v>
      </c>
      <c r="D8" s="78" t="s">
        <v>118</v>
      </c>
      <c r="E8" s="79">
        <v>978555120</v>
      </c>
      <c r="F8" s="82">
        <v>62542223</v>
      </c>
      <c r="G8" s="81" t="s">
        <v>119</v>
      </c>
    </row>
    <row r="9" spans="1:7">
      <c r="A9" s="76" t="s">
        <v>120</v>
      </c>
      <c r="B9" s="76" t="s">
        <v>121</v>
      </c>
      <c r="C9" s="77">
        <v>64587125</v>
      </c>
      <c r="D9" s="78" t="s">
        <v>122</v>
      </c>
      <c r="E9" s="79">
        <v>965418744</v>
      </c>
      <c r="F9" s="80">
        <v>296654231</v>
      </c>
      <c r="G9" s="81" t="s">
        <v>123</v>
      </c>
    </row>
    <row r="10" spans="1:7">
      <c r="A10" s="76"/>
      <c r="B10" s="76"/>
      <c r="C10" s="77"/>
      <c r="D10" s="76"/>
      <c r="E10" s="83"/>
      <c r="F10" s="84"/>
      <c r="G10" s="76"/>
    </row>
    <row r="11" spans="1:7">
      <c r="A11" s="76"/>
      <c r="B11" s="76"/>
      <c r="C11" s="77"/>
      <c r="D11" s="76"/>
      <c r="E11" s="83"/>
      <c r="F11" s="84"/>
      <c r="G11" s="76"/>
    </row>
    <row r="12" spans="1:7">
      <c r="A12" s="76"/>
      <c r="B12" s="76"/>
      <c r="C12" s="77"/>
      <c r="D12" s="76"/>
      <c r="E12" s="83"/>
      <c r="F12" s="84"/>
      <c r="G12" s="76"/>
    </row>
    <row r="13" spans="1:7">
      <c r="A13" s="76"/>
      <c r="B13" s="76"/>
      <c r="C13" s="77"/>
      <c r="D13" s="76"/>
      <c r="E13" s="83"/>
      <c r="F13" s="84"/>
      <c r="G13" s="76"/>
    </row>
    <row r="14" spans="1:7">
      <c r="A14" s="76"/>
      <c r="B14" s="76"/>
      <c r="C14" s="77"/>
      <c r="D14" s="76"/>
      <c r="E14" s="83"/>
      <c r="F14" s="84"/>
      <c r="G14" s="76"/>
    </row>
    <row r="15" spans="1:7">
      <c r="A15" s="76"/>
      <c r="B15" s="76"/>
      <c r="C15" s="77"/>
      <c r="D15" s="76"/>
      <c r="E15" s="83"/>
      <c r="F15" s="84"/>
      <c r="G15" s="76"/>
    </row>
    <row r="16" spans="1:7">
      <c r="A16" s="76"/>
      <c r="B16" s="76"/>
      <c r="C16" s="77"/>
      <c r="D16" s="76"/>
      <c r="E16" s="83"/>
      <c r="F16" s="84"/>
      <c r="G16" s="76"/>
    </row>
    <row r="17" spans="1:7">
      <c r="A17" s="76"/>
      <c r="B17" s="76"/>
      <c r="C17" s="77"/>
      <c r="D17" s="76"/>
      <c r="E17" s="83"/>
      <c r="F17" s="84"/>
      <c r="G17" s="76"/>
    </row>
    <row r="18" spans="1:7">
      <c r="A18" s="76"/>
      <c r="B18" s="76"/>
      <c r="C18" s="77"/>
      <c r="D18" s="76"/>
      <c r="E18" s="83"/>
      <c r="F18" s="84"/>
      <c r="G18" s="76"/>
    </row>
    <row r="19" spans="1:7">
      <c r="A19" s="76"/>
      <c r="B19" s="76"/>
      <c r="C19" s="77"/>
      <c r="D19" s="76"/>
      <c r="E19" s="83"/>
      <c r="F19" s="84"/>
      <c r="G19" s="76"/>
    </row>
    <row r="20" spans="1:7">
      <c r="A20" s="76"/>
      <c r="B20" s="76"/>
      <c r="C20" s="77"/>
      <c r="D20" s="76"/>
      <c r="E20" s="83"/>
      <c r="F20" s="84"/>
      <c r="G20" s="76"/>
    </row>
    <row r="21" spans="1:7">
      <c r="A21" s="76"/>
      <c r="B21" s="76"/>
      <c r="C21" s="77"/>
      <c r="D21" s="76"/>
      <c r="E21" s="83"/>
      <c r="F21" s="84"/>
      <c r="G21" s="76"/>
    </row>
    <row r="22" spans="1:7">
      <c r="A22" s="76"/>
      <c r="B22" s="76"/>
      <c r="C22" s="77"/>
      <c r="D22" s="76"/>
      <c r="E22" s="83"/>
      <c r="F22" s="84"/>
      <c r="G22" s="76"/>
    </row>
  </sheetData>
  <mergeCells count="1">
    <mergeCell ref="A1:G1"/>
  </mergeCells>
  <phoneticPr fontId="1" type="noConversion"/>
  <dataValidations count="1">
    <dataValidation type="custom" allowBlank="1" showInputMessage="1" showErrorMessage="1" error="行動電話輸入錯誤！" sqref="E3:E22" xr:uid="{9EAA5958-A980-46E4-947C-39565FBFB71E}">
      <formula1>LEN(E3)=9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816E1-BEF3-4A46-B7EA-498541E0BD74}">
  <dimension ref="A1:G22"/>
  <sheetViews>
    <sheetView zoomScaleNormal="100" workbookViewId="0">
      <selection activeCell="B17" sqref="B17"/>
    </sheetView>
  </sheetViews>
  <sheetFormatPr defaultColWidth="8.1796875" defaultRowHeight="17"/>
  <cols>
    <col min="1" max="1" width="13" style="54" customWidth="1"/>
    <col min="2" max="2" width="14.6328125" style="54" bestFit="1" customWidth="1"/>
    <col min="3" max="3" width="14.453125" style="54" customWidth="1"/>
    <col min="4" max="4" width="12.81640625" style="54" customWidth="1"/>
    <col min="5" max="6" width="17.1796875" style="54" customWidth="1"/>
    <col min="7" max="7" width="32.1796875" style="54" bestFit="1" customWidth="1"/>
    <col min="8" max="8" width="8.1796875" style="54"/>
    <col min="9" max="9" width="9.36328125" style="54" customWidth="1"/>
    <col min="10" max="16384" width="8.1796875" style="54"/>
  </cols>
  <sheetData>
    <row r="1" spans="1:7" ht="26.25" customHeight="1">
      <c r="A1" s="73" t="s">
        <v>88</v>
      </c>
      <c r="B1" s="73"/>
      <c r="C1" s="73"/>
      <c r="D1" s="73"/>
      <c r="E1" s="73"/>
      <c r="F1" s="73"/>
      <c r="G1" s="73"/>
    </row>
    <row r="2" spans="1:7" ht="24.75" customHeight="1">
      <c r="A2" s="74" t="s">
        <v>89</v>
      </c>
      <c r="B2" s="74" t="s">
        <v>90</v>
      </c>
      <c r="C2" s="74" t="s">
        <v>91</v>
      </c>
      <c r="D2" s="74" t="s">
        <v>92</v>
      </c>
      <c r="E2" s="75" t="s">
        <v>93</v>
      </c>
      <c r="F2" s="75" t="s">
        <v>94</v>
      </c>
      <c r="G2" s="75" t="s">
        <v>95</v>
      </c>
    </row>
    <row r="3" spans="1:7">
      <c r="A3" s="76" t="s">
        <v>96</v>
      </c>
      <c r="B3" s="76" t="s">
        <v>97</v>
      </c>
      <c r="C3" s="77">
        <v>21144500</v>
      </c>
      <c r="D3" s="85" t="s">
        <v>98</v>
      </c>
      <c r="E3" s="79">
        <v>911333850</v>
      </c>
      <c r="F3" s="80">
        <v>223354878</v>
      </c>
      <c r="G3" s="81" t="s">
        <v>99</v>
      </c>
    </row>
    <row r="4" spans="1:7">
      <c r="A4" s="76" t="s">
        <v>100</v>
      </c>
      <c r="B4" s="76" t="s">
        <v>101</v>
      </c>
      <c r="C4" s="77">
        <v>24455122</v>
      </c>
      <c r="D4" s="85" t="s">
        <v>102</v>
      </c>
      <c r="E4" s="79">
        <v>933155877</v>
      </c>
      <c r="F4" s="80">
        <v>221458761</v>
      </c>
      <c r="G4" s="81" t="s">
        <v>103</v>
      </c>
    </row>
    <row r="5" spans="1:7">
      <c r="A5" s="76" t="s">
        <v>104</v>
      </c>
      <c r="B5" s="76" t="s">
        <v>105</v>
      </c>
      <c r="C5" s="77">
        <v>54103588</v>
      </c>
      <c r="D5" s="85" t="s">
        <v>106</v>
      </c>
      <c r="E5" s="79">
        <v>938068445</v>
      </c>
      <c r="F5" s="80">
        <v>229537555</v>
      </c>
      <c r="G5" s="81" t="s">
        <v>107</v>
      </c>
    </row>
    <row r="6" spans="1:7">
      <c r="A6" s="76" t="s">
        <v>108</v>
      </c>
      <c r="B6" s="76" t="s">
        <v>109</v>
      </c>
      <c r="C6" s="77">
        <v>35410357</v>
      </c>
      <c r="D6" s="85" t="s">
        <v>110</v>
      </c>
      <c r="E6" s="79">
        <v>930155496</v>
      </c>
      <c r="F6" s="82">
        <v>32706854</v>
      </c>
      <c r="G6" s="81" t="s">
        <v>111</v>
      </c>
    </row>
    <row r="7" spans="1:7">
      <c r="A7" s="76" t="s">
        <v>112</v>
      </c>
      <c r="B7" s="76" t="s">
        <v>113</v>
      </c>
      <c r="C7" s="77">
        <v>54879654</v>
      </c>
      <c r="D7" s="85" t="s">
        <v>114</v>
      </c>
      <c r="E7" s="79">
        <v>932589631</v>
      </c>
      <c r="F7" s="80">
        <v>422651682</v>
      </c>
      <c r="G7" s="81" t="s">
        <v>115</v>
      </c>
    </row>
    <row r="8" spans="1:7">
      <c r="A8" s="76" t="s">
        <v>116</v>
      </c>
      <c r="B8" s="76" t="s">
        <v>117</v>
      </c>
      <c r="C8" s="77">
        <v>35487961</v>
      </c>
      <c r="D8" s="85" t="s">
        <v>118</v>
      </c>
      <c r="E8" s="79">
        <v>978555120</v>
      </c>
      <c r="F8" s="82">
        <v>62542223</v>
      </c>
      <c r="G8" s="81" t="s">
        <v>119</v>
      </c>
    </row>
    <row r="9" spans="1:7">
      <c r="A9" s="76" t="s">
        <v>120</v>
      </c>
      <c r="B9" s="76" t="s">
        <v>121</v>
      </c>
      <c r="C9" s="77">
        <v>64587125</v>
      </c>
      <c r="D9" s="85" t="s">
        <v>122</v>
      </c>
      <c r="E9" s="79">
        <v>965418744</v>
      </c>
      <c r="F9" s="80">
        <v>296654231</v>
      </c>
      <c r="G9" s="81" t="s">
        <v>123</v>
      </c>
    </row>
    <row r="10" spans="1:7">
      <c r="A10" s="76" t="s">
        <v>124</v>
      </c>
      <c r="B10" s="76" t="s">
        <v>125</v>
      </c>
      <c r="C10" s="77">
        <v>12548796</v>
      </c>
      <c r="D10" s="86" t="s">
        <v>126</v>
      </c>
      <c r="E10" s="83">
        <v>911557336</v>
      </c>
      <c r="F10" s="84">
        <v>221456354</v>
      </c>
      <c r="G10" s="76" t="s">
        <v>127</v>
      </c>
    </row>
    <row r="11" spans="1:7">
      <c r="A11" s="76"/>
      <c r="B11" s="76"/>
      <c r="C11" s="77"/>
      <c r="D11" s="86"/>
      <c r="E11" s="83"/>
      <c r="F11" s="84"/>
      <c r="G11" s="76"/>
    </row>
    <row r="12" spans="1:7">
      <c r="A12" s="76"/>
      <c r="B12" s="76"/>
      <c r="C12" s="77"/>
      <c r="D12" s="86"/>
      <c r="E12" s="83"/>
      <c r="F12" s="84"/>
      <c r="G12" s="76"/>
    </row>
    <row r="13" spans="1:7">
      <c r="A13" s="76"/>
      <c r="B13" s="76"/>
      <c r="C13" s="77"/>
      <c r="D13" s="86"/>
      <c r="E13" s="83"/>
      <c r="F13" s="84"/>
      <c r="G13" s="76"/>
    </row>
    <row r="14" spans="1:7">
      <c r="A14" s="76"/>
      <c r="B14" s="76"/>
      <c r="C14" s="77"/>
      <c r="D14" s="86"/>
      <c r="E14" s="83"/>
      <c r="F14" s="84"/>
      <c r="G14" s="76"/>
    </row>
    <row r="15" spans="1:7">
      <c r="A15" s="76"/>
      <c r="B15" s="76"/>
      <c r="C15" s="77"/>
      <c r="D15" s="86"/>
      <c r="E15" s="83"/>
      <c r="F15" s="84"/>
      <c r="G15" s="76"/>
    </row>
    <row r="16" spans="1:7">
      <c r="A16" s="76"/>
      <c r="B16" s="76"/>
      <c r="C16" s="77"/>
      <c r="D16" s="86"/>
      <c r="E16" s="83"/>
      <c r="F16" s="84"/>
      <c r="G16" s="76"/>
    </row>
    <row r="17" spans="1:7">
      <c r="A17" s="76"/>
      <c r="B17" s="76"/>
      <c r="C17" s="77"/>
      <c r="D17" s="86"/>
      <c r="E17" s="83"/>
      <c r="F17" s="84"/>
      <c r="G17" s="76"/>
    </row>
    <row r="18" spans="1:7">
      <c r="A18" s="76"/>
      <c r="B18" s="76"/>
      <c r="C18" s="77"/>
      <c r="D18" s="86"/>
      <c r="E18" s="83"/>
      <c r="F18" s="84"/>
      <c r="G18" s="76"/>
    </row>
    <row r="19" spans="1:7">
      <c r="A19" s="76"/>
      <c r="B19" s="76"/>
      <c r="C19" s="77"/>
      <c r="D19" s="86"/>
      <c r="E19" s="83"/>
      <c r="F19" s="84"/>
      <c r="G19" s="76"/>
    </row>
    <row r="20" spans="1:7">
      <c r="A20" s="76"/>
      <c r="B20" s="76"/>
      <c r="C20" s="77"/>
      <c r="D20" s="86"/>
      <c r="E20" s="83"/>
      <c r="F20" s="84"/>
      <c r="G20" s="76"/>
    </row>
    <row r="21" spans="1:7">
      <c r="A21" s="76"/>
      <c r="B21" s="76"/>
      <c r="C21" s="77"/>
      <c r="D21" s="86"/>
      <c r="E21" s="83"/>
      <c r="F21" s="84"/>
      <c r="G21" s="76"/>
    </row>
    <row r="22" spans="1:7">
      <c r="A22" s="76"/>
      <c r="B22" s="76"/>
      <c r="C22" s="77"/>
      <c r="D22" s="86"/>
      <c r="E22" s="83"/>
      <c r="F22" s="84"/>
      <c r="G22" s="76"/>
    </row>
  </sheetData>
  <mergeCells count="1">
    <mergeCell ref="A1:G1"/>
  </mergeCells>
  <phoneticPr fontId="1" type="noConversion"/>
  <dataValidations count="2">
    <dataValidation type="custom" allowBlank="1" showInputMessage="1" showErrorMessage="1" error="統一編號輸入錯誤！" sqref="C3:C22" xr:uid="{1A1A1176-2B4B-4264-8F16-3725885C14AE}">
      <formula1>AND(LEN(C3)=8,ISNUMBER(C3))</formula1>
    </dataValidation>
    <dataValidation type="custom" allowBlank="1" showInputMessage="1" showErrorMessage="1" error="行動電話輸入錯誤！" sqref="E3:E22" xr:uid="{A375E9D2-7E72-4FAB-9204-A1F4D5376227}">
      <formula1>LEN(E3)=9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countif1</vt:lpstr>
      <vt:lpstr>countif</vt:lpstr>
      <vt:lpstr>102-countif</vt:lpstr>
      <vt:lpstr>103-countif</vt:lpstr>
      <vt:lpstr>104-countif-不允許輸入重複值</vt:lpstr>
      <vt:lpstr>105-workday</vt:lpstr>
      <vt:lpstr>106-countblank</vt:lpstr>
      <vt:lpstr>107-len</vt:lpstr>
      <vt:lpstr>108-len+number</vt:lpstr>
      <vt:lpstr>109-isnumber</vt:lpstr>
      <vt:lpstr>110-istext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2019-10-08T08:26:39Z</dcterms:created>
  <dcterms:modified xsi:type="dcterms:W3CDTF">2021-01-24T16:38:07Z</dcterms:modified>
</cp:coreProperties>
</file>