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33CA7789-3443-4AC6-BDE8-724C7FFCF997}" xr6:coauthVersionLast="36" xr6:coauthVersionMax="45" xr10:uidLastSave="{00000000-0000-0000-0000-000000000000}"/>
  <bookViews>
    <workbookView xWindow="0" yWindow="0" windowWidth="19200" windowHeight="6880" firstSheet="2" activeTab="7" xr2:uid="{CA0CD4EC-3089-429F-BD62-523AD8EAB103}"/>
  </bookViews>
  <sheets>
    <sheet name="sumif+weekday" sheetId="1" r:id="rId1"/>
    <sheet name="019-sumif" sheetId="2" r:id="rId2"/>
    <sheet name="019-sumif2" sheetId="3" r:id="rId3"/>
    <sheet name="020-sumif+column" sheetId="4" r:id="rId4"/>
    <sheet name="021-sumif" sheetId="5" r:id="rId5"/>
    <sheet name="021-sumif陣列" sheetId="6" r:id="rId6"/>
    <sheet name="022-sumifs" sheetId="7" r:id="rId7"/>
    <sheet name="022-sumifs2" sheetId="8" r:id="rId8"/>
  </sheets>
  <definedNames>
    <definedName name="_xlnm._FilterDatabase" localSheetId="2" hidden="1">'019-sumif2'!$B$4:$H$31</definedName>
    <definedName name="_xlnm._FilterDatabase" localSheetId="6" hidden="1">'022-sumifs'!$A$1:$E$46</definedName>
    <definedName name="_xlnm._FilterDatabase" localSheetId="7" hidden="1">'022-sumifs2'!$A$1:$E$52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8" l="1"/>
  <c r="I2" i="7" l="1"/>
  <c r="H57" i="6" l="1"/>
  <c r="G57" i="6"/>
  <c r="D57" i="6"/>
  <c r="H56" i="6"/>
  <c r="G56" i="6"/>
  <c r="D56" i="6"/>
  <c r="H55" i="6"/>
  <c r="G55" i="6"/>
  <c r="D55" i="6"/>
  <c r="H54" i="6"/>
  <c r="G54" i="6"/>
  <c r="D54" i="6"/>
  <c r="H53" i="6"/>
  <c r="G53" i="6"/>
  <c r="D53" i="6"/>
  <c r="H52" i="6"/>
  <c r="G52" i="6"/>
  <c r="D52" i="6"/>
  <c r="H51" i="6"/>
  <c r="G51" i="6"/>
  <c r="D51" i="6"/>
  <c r="H50" i="6"/>
  <c r="G50" i="6"/>
  <c r="D50" i="6"/>
  <c r="H49" i="6"/>
  <c r="G49" i="6"/>
  <c r="D49" i="6"/>
  <c r="H48" i="6"/>
  <c r="G48" i="6"/>
  <c r="D48" i="6"/>
  <c r="H47" i="6"/>
  <c r="G47" i="6"/>
  <c r="D47" i="6"/>
  <c r="H46" i="6"/>
  <c r="G46" i="6"/>
  <c r="D46" i="6"/>
  <c r="H45" i="6"/>
  <c r="G45" i="6"/>
  <c r="D45" i="6"/>
  <c r="H44" i="6"/>
  <c r="G44" i="6"/>
  <c r="D44" i="6"/>
  <c r="H43" i="6"/>
  <c r="G43" i="6"/>
  <c r="D43" i="6"/>
  <c r="H42" i="6"/>
  <c r="G42" i="6"/>
  <c r="D42" i="6"/>
  <c r="H41" i="6"/>
  <c r="G41" i="6"/>
  <c r="D41" i="6"/>
  <c r="H40" i="6"/>
  <c r="G40" i="6"/>
  <c r="D40" i="6"/>
  <c r="H39" i="6"/>
  <c r="G39" i="6"/>
  <c r="D39" i="6"/>
  <c r="H38" i="6"/>
  <c r="G38" i="6"/>
  <c r="D38" i="6"/>
  <c r="H37" i="6"/>
  <c r="G37" i="6"/>
  <c r="D37" i="6"/>
  <c r="H36" i="6"/>
  <c r="G36" i="6"/>
  <c r="D36" i="6"/>
  <c r="H35" i="6"/>
  <c r="G35" i="6"/>
  <c r="D35" i="6"/>
  <c r="H34" i="6"/>
  <c r="G34" i="6"/>
  <c r="D34" i="6"/>
  <c r="H33" i="6"/>
  <c r="G33" i="6"/>
  <c r="D33" i="6"/>
  <c r="H32" i="6"/>
  <c r="G32" i="6"/>
  <c r="D32" i="6"/>
  <c r="H31" i="6"/>
  <c r="G31" i="6"/>
  <c r="D31" i="6"/>
  <c r="H30" i="6"/>
  <c r="G30" i="6"/>
  <c r="D30" i="6"/>
  <c r="H29" i="6"/>
  <c r="G29" i="6"/>
  <c r="D29" i="6"/>
  <c r="H28" i="6"/>
  <c r="G28" i="6"/>
  <c r="D28" i="6"/>
  <c r="H27" i="6"/>
  <c r="G27" i="6"/>
  <c r="D27" i="6"/>
  <c r="H26" i="6"/>
  <c r="G26" i="6"/>
  <c r="D26" i="6"/>
  <c r="H25" i="6"/>
  <c r="G25" i="6"/>
  <c r="D25" i="6"/>
  <c r="H24" i="6"/>
  <c r="G24" i="6"/>
  <c r="D24" i="6"/>
  <c r="H23" i="6"/>
  <c r="G23" i="6"/>
  <c r="D23" i="6"/>
  <c r="H22" i="6"/>
  <c r="G22" i="6"/>
  <c r="D22" i="6"/>
  <c r="H21" i="6"/>
  <c r="G21" i="6"/>
  <c r="D21" i="6"/>
  <c r="H20" i="6"/>
  <c r="G20" i="6"/>
  <c r="D20" i="6"/>
  <c r="H19" i="6"/>
  <c r="G19" i="6"/>
  <c r="D19" i="6"/>
  <c r="H18" i="6"/>
  <c r="G18" i="6"/>
  <c r="D18" i="6"/>
  <c r="H17" i="6"/>
  <c r="G17" i="6"/>
  <c r="D17" i="6"/>
  <c r="H16" i="6"/>
  <c r="G16" i="6"/>
  <c r="D16" i="6"/>
  <c r="H15" i="6"/>
  <c r="G15" i="6"/>
  <c r="D15" i="6"/>
  <c r="H14" i="6"/>
  <c r="G14" i="6"/>
  <c r="D14" i="6"/>
  <c r="H13" i="6"/>
  <c r="G13" i="6"/>
  <c r="D13" i="6"/>
  <c r="H12" i="6"/>
  <c r="G12" i="6"/>
  <c r="D12" i="6"/>
  <c r="H11" i="6"/>
  <c r="G11" i="6"/>
  <c r="D11" i="6"/>
  <c r="H10" i="6"/>
  <c r="G10" i="6"/>
  <c r="D10" i="6"/>
  <c r="H9" i="6"/>
  <c r="G9" i="6"/>
  <c r="D9" i="6"/>
  <c r="H8" i="6"/>
  <c r="G8" i="6"/>
  <c r="D8" i="6"/>
  <c r="H7" i="6"/>
  <c r="G7" i="6"/>
  <c r="D7" i="6"/>
  <c r="H6" i="6"/>
  <c r="G6" i="6"/>
  <c r="D6" i="6"/>
  <c r="H5" i="6"/>
  <c r="G5" i="6"/>
  <c r="D5" i="6"/>
  <c r="H4" i="6"/>
  <c r="G4" i="6"/>
  <c r="D4" i="6"/>
  <c r="H3" i="6"/>
  <c r="G3" i="6"/>
  <c r="D3" i="6"/>
  <c r="K2" i="6"/>
  <c r="H57" i="5" l="1"/>
  <c r="G57" i="5"/>
  <c r="D57" i="5"/>
  <c r="H56" i="5"/>
  <c r="G56" i="5"/>
  <c r="D56" i="5"/>
  <c r="H55" i="5"/>
  <c r="G55" i="5"/>
  <c r="D55" i="5"/>
  <c r="H54" i="5"/>
  <c r="G54" i="5"/>
  <c r="D54" i="5"/>
  <c r="H53" i="5"/>
  <c r="G53" i="5"/>
  <c r="D53" i="5"/>
  <c r="H52" i="5"/>
  <c r="G52" i="5"/>
  <c r="D52" i="5"/>
  <c r="H51" i="5"/>
  <c r="G51" i="5"/>
  <c r="D51" i="5"/>
  <c r="H50" i="5"/>
  <c r="G50" i="5"/>
  <c r="D50" i="5"/>
  <c r="H49" i="5"/>
  <c r="G49" i="5"/>
  <c r="D49" i="5"/>
  <c r="H48" i="5"/>
  <c r="G48" i="5"/>
  <c r="D48" i="5"/>
  <c r="H47" i="5"/>
  <c r="G47" i="5"/>
  <c r="D47" i="5"/>
  <c r="H46" i="5"/>
  <c r="G46" i="5"/>
  <c r="D46" i="5"/>
  <c r="H45" i="5"/>
  <c r="G45" i="5"/>
  <c r="D45" i="5"/>
  <c r="H44" i="5"/>
  <c r="G44" i="5"/>
  <c r="D44" i="5"/>
  <c r="H43" i="5"/>
  <c r="G43" i="5"/>
  <c r="D43" i="5"/>
  <c r="H42" i="5"/>
  <c r="G42" i="5"/>
  <c r="D42" i="5"/>
  <c r="H41" i="5"/>
  <c r="G41" i="5"/>
  <c r="D41" i="5"/>
  <c r="H40" i="5"/>
  <c r="G40" i="5"/>
  <c r="D40" i="5"/>
  <c r="H39" i="5"/>
  <c r="G39" i="5"/>
  <c r="D39" i="5"/>
  <c r="H38" i="5"/>
  <c r="G38" i="5"/>
  <c r="D38" i="5"/>
  <c r="H37" i="5"/>
  <c r="G37" i="5"/>
  <c r="D37" i="5"/>
  <c r="H36" i="5"/>
  <c r="G36" i="5"/>
  <c r="D36" i="5"/>
  <c r="H35" i="5"/>
  <c r="G35" i="5"/>
  <c r="D35" i="5"/>
  <c r="H34" i="5"/>
  <c r="G34" i="5"/>
  <c r="D34" i="5"/>
  <c r="H33" i="5"/>
  <c r="G33" i="5"/>
  <c r="D33" i="5"/>
  <c r="H32" i="5"/>
  <c r="G32" i="5"/>
  <c r="D32" i="5"/>
  <c r="H31" i="5"/>
  <c r="G31" i="5"/>
  <c r="D31" i="5"/>
  <c r="H30" i="5"/>
  <c r="G30" i="5"/>
  <c r="D30" i="5"/>
  <c r="H29" i="5"/>
  <c r="G29" i="5"/>
  <c r="D29" i="5"/>
  <c r="H28" i="5"/>
  <c r="G28" i="5"/>
  <c r="D28" i="5"/>
  <c r="H27" i="5"/>
  <c r="G27" i="5"/>
  <c r="D27" i="5"/>
  <c r="H26" i="5"/>
  <c r="G26" i="5"/>
  <c r="D26" i="5"/>
  <c r="H25" i="5"/>
  <c r="G25" i="5"/>
  <c r="D25" i="5"/>
  <c r="H24" i="5"/>
  <c r="G24" i="5"/>
  <c r="D24" i="5"/>
  <c r="H23" i="5"/>
  <c r="G23" i="5"/>
  <c r="D23" i="5"/>
  <c r="H22" i="5"/>
  <c r="G22" i="5"/>
  <c r="D22" i="5"/>
  <c r="H21" i="5"/>
  <c r="G21" i="5"/>
  <c r="D21" i="5"/>
  <c r="H20" i="5"/>
  <c r="G20" i="5"/>
  <c r="D20" i="5"/>
  <c r="H19" i="5"/>
  <c r="G19" i="5"/>
  <c r="D19" i="5"/>
  <c r="H18" i="5"/>
  <c r="G18" i="5"/>
  <c r="D18" i="5"/>
  <c r="H17" i="5"/>
  <c r="G17" i="5"/>
  <c r="D17" i="5"/>
  <c r="H16" i="5"/>
  <c r="G16" i="5"/>
  <c r="D16" i="5"/>
  <c r="H15" i="5"/>
  <c r="G15" i="5"/>
  <c r="D15" i="5"/>
  <c r="H14" i="5"/>
  <c r="L5" i="5" s="1"/>
  <c r="G14" i="5"/>
  <c r="D14" i="5"/>
  <c r="H13" i="5"/>
  <c r="G13" i="5"/>
  <c r="D13" i="5"/>
  <c r="H12" i="5"/>
  <c r="G12" i="5"/>
  <c r="D12" i="5"/>
  <c r="H11" i="5"/>
  <c r="G11" i="5"/>
  <c r="D11" i="5"/>
  <c r="H10" i="5"/>
  <c r="G10" i="5"/>
  <c r="D10" i="5"/>
  <c r="H9" i="5"/>
  <c r="G9" i="5"/>
  <c r="D9" i="5"/>
  <c r="H8" i="5"/>
  <c r="G8" i="5"/>
  <c r="D8" i="5"/>
  <c r="H7" i="5"/>
  <c r="L4" i="5" s="1"/>
  <c r="G7" i="5"/>
  <c r="D7" i="5"/>
  <c r="H6" i="5"/>
  <c r="G6" i="5"/>
  <c r="D6" i="5"/>
  <c r="K5" i="5"/>
  <c r="H5" i="5"/>
  <c r="G5" i="5"/>
  <c r="D5" i="5"/>
  <c r="H4" i="5"/>
  <c r="K6" i="5" s="1"/>
  <c r="G4" i="5"/>
  <c r="D4" i="5"/>
  <c r="H3" i="5"/>
  <c r="L3" i="5" s="1"/>
  <c r="G3" i="5"/>
  <c r="D3" i="5"/>
  <c r="K7" i="5" l="1"/>
  <c r="K4" i="5"/>
  <c r="L7" i="5"/>
  <c r="L6" i="5"/>
  <c r="K3" i="5"/>
  <c r="D19" i="4" l="1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L11" i="3" l="1"/>
  <c r="K11" i="3"/>
  <c r="L10" i="3"/>
  <c r="K10" i="3"/>
  <c r="L9" i="3"/>
  <c r="K9" i="3"/>
  <c r="L8" i="3"/>
  <c r="K8" i="3"/>
  <c r="L7" i="3"/>
  <c r="K7" i="3"/>
  <c r="L6" i="3"/>
  <c r="K6" i="3"/>
  <c r="L5" i="3"/>
  <c r="K5" i="3"/>
  <c r="F5" i="3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H10" i="2"/>
  <c r="G10" i="2"/>
  <c r="H9" i="2"/>
  <c r="G9" i="2"/>
  <c r="H8" i="2"/>
  <c r="G8" i="2"/>
  <c r="H7" i="2"/>
  <c r="G7" i="2"/>
  <c r="H6" i="2"/>
  <c r="G6" i="2"/>
  <c r="H5" i="2"/>
  <c r="G5" i="2"/>
  <c r="H4" i="2"/>
  <c r="H11" i="2" s="1"/>
  <c r="G4" i="2"/>
  <c r="G11" i="2" s="1"/>
  <c r="F5" i="1" l="1"/>
  <c r="F4" i="1"/>
  <c r="D4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</calcChain>
</file>

<file path=xl/sharedStrings.xml><?xml version="1.0" encoding="utf-8"?>
<sst xmlns="http://schemas.openxmlformats.org/spreadsheetml/2006/main" count="455" uniqueCount="155">
  <si>
    <t>日期</t>
    <phoneticPr fontId="2" type="noConversion"/>
  </si>
  <si>
    <t>人數</t>
    <phoneticPr fontId="2" type="noConversion"/>
  </si>
  <si>
    <t>8月顧客人數</t>
    <phoneticPr fontId="2" type="noConversion"/>
  </si>
  <si>
    <t>顧客人數統計</t>
    <phoneticPr fontId="2" type="noConversion"/>
  </si>
  <si>
    <t>平日</t>
    <phoneticPr fontId="2" type="noConversion"/>
  </si>
  <si>
    <t>假日</t>
    <phoneticPr fontId="2" type="noConversion"/>
  </si>
  <si>
    <t>百貨總營業額</t>
    <phoneticPr fontId="2" type="noConversion"/>
  </si>
  <si>
    <t>展場工作人員餐點訂購</t>
    <phoneticPr fontId="2" type="noConversion"/>
  </si>
  <si>
    <t>部門</t>
    <phoneticPr fontId="2" type="noConversion"/>
  </si>
  <si>
    <t>姓名</t>
    <phoneticPr fontId="2" type="noConversion"/>
  </si>
  <si>
    <t>餐點名稱</t>
    <phoneticPr fontId="2" type="noConversion"/>
  </si>
  <si>
    <t>金額</t>
    <phoneticPr fontId="2" type="noConversion"/>
  </si>
  <si>
    <t>個數</t>
    <phoneticPr fontId="2" type="noConversion"/>
  </si>
  <si>
    <t>企劃部</t>
    <phoneticPr fontId="2" type="noConversion"/>
  </si>
  <si>
    <t>李孜愛</t>
    <phoneticPr fontId="2" type="noConversion"/>
  </si>
  <si>
    <t>雞腿便當</t>
    <phoneticPr fontId="2" type="noConversion"/>
  </si>
  <si>
    <t>雞腿便當</t>
  </si>
  <si>
    <t>產品部</t>
    <phoneticPr fontId="2" type="noConversion"/>
  </si>
  <si>
    <t>許沛雯</t>
    <phoneticPr fontId="2" type="noConversion"/>
  </si>
  <si>
    <t>排骨便當</t>
    <phoneticPr fontId="2" type="noConversion"/>
  </si>
  <si>
    <t>排骨便當</t>
  </si>
  <si>
    <t>業務部</t>
    <phoneticPr fontId="2" type="noConversion"/>
  </si>
  <si>
    <t>謝詠旺</t>
    <phoneticPr fontId="2" type="noConversion"/>
  </si>
  <si>
    <t>蝦捲便當</t>
    <phoneticPr fontId="2" type="noConversion"/>
  </si>
  <si>
    <t>蝦捲便當</t>
  </si>
  <si>
    <t>工讀生</t>
    <phoneticPr fontId="2" type="noConversion"/>
  </si>
  <si>
    <t>張棋林</t>
    <phoneticPr fontId="2" type="noConversion"/>
  </si>
  <si>
    <t>獅子頭便當</t>
    <phoneticPr fontId="2" type="noConversion"/>
  </si>
  <si>
    <t>獅子頭便當</t>
  </si>
  <si>
    <t>林仁明</t>
    <phoneticPr fontId="2" type="noConversion"/>
  </si>
  <si>
    <t>鱈魚便當</t>
  </si>
  <si>
    <t>施啟真</t>
    <phoneticPr fontId="2" type="noConversion"/>
  </si>
  <si>
    <t>鱈魚便當</t>
    <phoneticPr fontId="2" type="noConversion"/>
  </si>
  <si>
    <t>雞排便當</t>
  </si>
  <si>
    <t>王瑞軒</t>
    <phoneticPr fontId="2" type="noConversion"/>
  </si>
  <si>
    <t>咖哩飯</t>
  </si>
  <si>
    <t>鄭豪偉</t>
    <phoneticPr fontId="2" type="noConversion"/>
  </si>
  <si>
    <t>總計</t>
    <phoneticPr fontId="2" type="noConversion"/>
  </si>
  <si>
    <t>黃如清</t>
    <phoneticPr fontId="2" type="noConversion"/>
  </si>
  <si>
    <t>雞排便當</t>
    <phoneticPr fontId="2" type="noConversion"/>
  </si>
  <si>
    <t>張琳琳</t>
    <phoneticPr fontId="2" type="noConversion"/>
  </si>
  <si>
    <t>賴清湘</t>
    <phoneticPr fontId="2" type="noConversion"/>
  </si>
  <si>
    <t>咖哩飯</t>
    <phoneticPr fontId="2" type="noConversion"/>
  </si>
  <si>
    <t>蔡素晴</t>
    <phoneticPr fontId="2" type="noConversion"/>
  </si>
  <si>
    <t>陳其偉</t>
    <phoneticPr fontId="2" type="noConversion"/>
  </si>
  <si>
    <t>林明愛</t>
    <phoneticPr fontId="2" type="noConversion"/>
  </si>
  <si>
    <t>謝明佶</t>
    <phoneticPr fontId="2" type="noConversion"/>
  </si>
  <si>
    <t>古瑞峰</t>
    <phoneticPr fontId="2" type="noConversion"/>
  </si>
  <si>
    <t>薛仕仁</t>
    <phoneticPr fontId="2" type="noConversion"/>
  </si>
  <si>
    <t>張家其</t>
    <phoneticPr fontId="2" type="noConversion"/>
  </si>
  <si>
    <t>徐佩昕</t>
    <phoneticPr fontId="2" type="noConversion"/>
  </si>
  <si>
    <t>一月零用金明細</t>
    <phoneticPr fontId="2" type="noConversion"/>
  </si>
  <si>
    <t>上月結餘：</t>
    <phoneticPr fontId="2" type="noConversion"/>
  </si>
  <si>
    <t>科目</t>
    <phoneticPr fontId="2" type="noConversion"/>
  </si>
  <si>
    <t>摘要</t>
    <phoneticPr fontId="2" type="noConversion"/>
  </si>
  <si>
    <t>支出</t>
    <phoneticPr fontId="2" type="noConversion"/>
  </si>
  <si>
    <t>餘額</t>
    <phoneticPr fontId="2" type="noConversion"/>
  </si>
  <si>
    <t>單據種類</t>
    <phoneticPr fontId="2" type="noConversion"/>
  </si>
  <si>
    <t>發票號碼</t>
    <phoneticPr fontId="2" type="noConversion"/>
  </si>
  <si>
    <t>科目名稱</t>
    <phoneticPr fontId="2" type="noConversion"/>
  </si>
  <si>
    <t>支出次數</t>
    <phoneticPr fontId="2" type="noConversion"/>
  </si>
  <si>
    <t>加總金額</t>
    <phoneticPr fontId="2" type="noConversion"/>
  </si>
  <si>
    <t>運費</t>
    <phoneticPr fontId="2" type="noConversion"/>
  </si>
  <si>
    <t>快遞</t>
    <phoneticPr fontId="2" type="noConversion"/>
  </si>
  <si>
    <t>郵電費</t>
    <phoneticPr fontId="2" type="noConversion"/>
  </si>
  <si>
    <t>郵票</t>
    <phoneticPr fontId="2" type="noConversion"/>
  </si>
  <si>
    <t>匯費</t>
    <phoneticPr fontId="2" type="noConversion"/>
  </si>
  <si>
    <t>匯款給傑元公司</t>
    <phoneticPr fontId="2" type="noConversion"/>
  </si>
  <si>
    <t>交通費</t>
    <phoneticPr fontId="2" type="noConversion"/>
  </si>
  <si>
    <t>公務車加油</t>
    <phoneticPr fontId="2" type="noConversion"/>
  </si>
  <si>
    <t>發票</t>
    <phoneticPr fontId="2" type="noConversion"/>
  </si>
  <si>
    <t>WS15874657</t>
    <phoneticPr fontId="2" type="noConversion"/>
  </si>
  <si>
    <t>雜項</t>
    <phoneticPr fontId="2" type="noConversion"/>
  </si>
  <si>
    <t>電池</t>
    <phoneticPr fontId="2" type="noConversion"/>
  </si>
  <si>
    <t>收據</t>
    <phoneticPr fontId="2" type="noConversion"/>
  </si>
  <si>
    <t>郵寄包裹</t>
    <phoneticPr fontId="2" type="noConversion"/>
  </si>
  <si>
    <t>WS15795135</t>
    <phoneticPr fontId="2" type="noConversion"/>
  </si>
  <si>
    <t>文具用品</t>
    <phoneticPr fontId="2" type="noConversion"/>
  </si>
  <si>
    <t>延長線</t>
    <phoneticPr fontId="2" type="noConversion"/>
  </si>
  <si>
    <t>WS15987531</t>
    <phoneticPr fontId="2" type="noConversion"/>
  </si>
  <si>
    <t>修繕費</t>
    <phoneticPr fontId="2" type="noConversion"/>
  </si>
  <si>
    <t>搬運費</t>
    <phoneticPr fontId="2" type="noConversion"/>
  </si>
  <si>
    <t>文具一批</t>
    <phoneticPr fontId="2" type="noConversion"/>
  </si>
  <si>
    <t>WS15687345</t>
    <phoneticPr fontId="2" type="noConversion"/>
  </si>
  <si>
    <t>ETC加值</t>
    <phoneticPr fontId="2" type="noConversion"/>
  </si>
  <si>
    <t>WS12687513</t>
    <phoneticPr fontId="2" type="noConversion"/>
  </si>
  <si>
    <t>五金零件</t>
    <phoneticPr fontId="2" type="noConversion"/>
  </si>
  <si>
    <t>匯款給上立公司</t>
    <phoneticPr fontId="2" type="noConversion"/>
  </si>
  <si>
    <t>桶裝水</t>
    <phoneticPr fontId="2" type="noConversion"/>
  </si>
  <si>
    <t>魔術膠帶</t>
    <phoneticPr fontId="2" type="noConversion"/>
  </si>
  <si>
    <t>碳粉匣</t>
    <phoneticPr fontId="2" type="noConversion"/>
  </si>
  <si>
    <t>WS12687581</t>
    <phoneticPr fontId="2" type="noConversion"/>
  </si>
  <si>
    <t>橡膠插頭</t>
    <phoneticPr fontId="2" type="noConversion"/>
  </si>
  <si>
    <t>WS1287651</t>
    <phoneticPr fontId="2" type="noConversion"/>
  </si>
  <si>
    <t>冷氣維修費</t>
    <phoneticPr fontId="2" type="noConversion"/>
  </si>
  <si>
    <t>文件夾</t>
    <phoneticPr fontId="2" type="noConversion"/>
  </si>
  <si>
    <t>WS11687453</t>
    <phoneticPr fontId="2" type="noConversion"/>
  </si>
  <si>
    <t>清潔用品</t>
    <phoneticPr fontId="2" type="noConversion"/>
  </si>
  <si>
    <t>悠遊卡儲值</t>
    <phoneticPr fontId="2" type="noConversion"/>
  </si>
  <si>
    <t>衛生紙</t>
    <phoneticPr fontId="2" type="noConversion"/>
  </si>
  <si>
    <t>WS12657895</t>
    <phoneticPr fontId="2" type="noConversion"/>
  </si>
  <si>
    <t>施工餐費</t>
    <phoneticPr fontId="2" type="noConversion"/>
  </si>
  <si>
    <t>WS12687654</t>
    <phoneticPr fontId="2" type="noConversion"/>
  </si>
  <si>
    <t>員工聚餐</t>
    <phoneticPr fontId="2" type="noConversion"/>
  </si>
  <si>
    <t>WS12357996</t>
    <phoneticPr fontId="2" type="noConversion"/>
  </si>
  <si>
    <t>逗點手工咖啡工作坊　上半年營業額</t>
    <phoneticPr fontId="9"/>
  </si>
  <si>
    <t>門市</t>
    <rPh sb="0" eb="2">
      <t>テンポ</t>
    </rPh>
    <phoneticPr fontId="9"/>
  </si>
  <si>
    <t>台北店</t>
    <rPh sb="0" eb="2">
      <t>シブヤ</t>
    </rPh>
    <rPh sb="2" eb="3">
      <t>テン</t>
    </rPh>
    <phoneticPr fontId="9"/>
  </si>
  <si>
    <t>台中店</t>
    <rPh sb="0" eb="2">
      <t>アオヤマ</t>
    </rPh>
    <rPh sb="2" eb="3">
      <t>テン</t>
    </rPh>
    <phoneticPr fontId="9"/>
  </si>
  <si>
    <t>台南店</t>
    <rPh sb="0" eb="1">
      <t>ヒョウ</t>
    </rPh>
    <rPh sb="1" eb="3">
      <t>サンドウテン</t>
    </rPh>
    <phoneticPr fontId="9"/>
  </si>
  <si>
    <t>商品</t>
    <rPh sb="0" eb="2">
      <t>ショウヒン</t>
    </rPh>
    <phoneticPr fontId="9"/>
  </si>
  <si>
    <t>精選曼特寧</t>
    <phoneticPr fontId="9"/>
  </si>
  <si>
    <t>哥倫比亞</t>
    <phoneticPr fontId="9"/>
  </si>
  <si>
    <t>肯亞AA</t>
    <phoneticPr fontId="9"/>
  </si>
  <si>
    <t>精選曼特寧</t>
  </si>
  <si>
    <t>哥倫比亞</t>
  </si>
  <si>
    <t>肯亞AA</t>
  </si>
  <si>
    <t>1月</t>
    <phoneticPr fontId="9"/>
  </si>
  <si>
    <t>2月</t>
    <rPh sb="1" eb="2">
      <t>ガツ</t>
    </rPh>
    <phoneticPr fontId="9"/>
  </si>
  <si>
    <t>3月</t>
    <rPh sb="1" eb="2">
      <t>ガツ</t>
    </rPh>
    <phoneticPr fontId="9"/>
  </si>
  <si>
    <t>4月</t>
    <rPh sb="1" eb="2">
      <t>ガツ</t>
    </rPh>
    <phoneticPr fontId="9"/>
  </si>
  <si>
    <t>5月</t>
    <rPh sb="1" eb="2">
      <t>ガツ</t>
    </rPh>
    <phoneticPr fontId="9"/>
  </si>
  <si>
    <t>6月</t>
    <rPh sb="1" eb="2">
      <t>ガツ</t>
    </rPh>
    <phoneticPr fontId="9"/>
  </si>
  <si>
    <t>台北店</t>
    <phoneticPr fontId="9"/>
  </si>
  <si>
    <t>台中店</t>
    <phoneticPr fontId="9"/>
  </si>
  <si>
    <t>台南店</t>
    <phoneticPr fontId="9"/>
  </si>
  <si>
    <t>「智慧音箱」歷年銷量</t>
    <phoneticPr fontId="9"/>
  </si>
  <si>
    <t>年月</t>
  </si>
  <si>
    <t>出貨量</t>
  </si>
  <si>
    <t>退貨量</t>
  </si>
  <si>
    <t>實銷量</t>
  </si>
  <si>
    <t>出貨金額</t>
  </si>
  <si>
    <t>退貨金額</t>
  </si>
  <si>
    <t>實銷金額</t>
  </si>
  <si>
    <t>年</t>
    <phoneticPr fontId="9"/>
  </si>
  <si>
    <t>2015～2016的實銷量：</t>
    <phoneticPr fontId="9"/>
  </si>
  <si>
    <t>請假日期</t>
    <phoneticPr fontId="2" type="noConversion"/>
  </si>
  <si>
    <t>員工編號</t>
    <phoneticPr fontId="2" type="noConversion"/>
  </si>
  <si>
    <t>假別</t>
    <phoneticPr fontId="2" type="noConversion"/>
  </si>
  <si>
    <t>時數</t>
    <phoneticPr fontId="2" type="noConversion"/>
  </si>
  <si>
    <t>1～6月請假時數</t>
    <phoneticPr fontId="2" type="noConversion"/>
  </si>
  <si>
    <t>詹惠雯</t>
    <phoneticPr fontId="2" type="noConversion"/>
  </si>
  <si>
    <t>事假</t>
    <phoneticPr fontId="2" type="noConversion"/>
  </si>
  <si>
    <t>張志鴻</t>
    <phoneticPr fontId="2" type="noConversion"/>
  </si>
  <si>
    <t>蔡沛文</t>
    <phoneticPr fontId="2" type="noConversion"/>
  </si>
  <si>
    <t>特休</t>
    <phoneticPr fontId="2" type="noConversion"/>
  </si>
  <si>
    <t>黃星賢</t>
    <phoneticPr fontId="2" type="noConversion"/>
  </si>
  <si>
    <t>陳宛晴</t>
    <phoneticPr fontId="2" type="noConversion"/>
  </si>
  <si>
    <t>許庭瑋</t>
    <phoneticPr fontId="2" type="noConversion"/>
  </si>
  <si>
    <t>病假</t>
    <phoneticPr fontId="2" type="noConversion"/>
  </si>
  <si>
    <t>公假</t>
    <phoneticPr fontId="2" type="noConversion"/>
  </si>
  <si>
    <t>婚假</t>
    <phoneticPr fontId="2" type="noConversion"/>
  </si>
  <si>
    <t>許夢偉</t>
    <phoneticPr fontId="2" type="noConversion"/>
  </si>
  <si>
    <t>產假</t>
    <phoneticPr fontId="2" type="noConversion"/>
  </si>
  <si>
    <t>總請假時數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</si>
</sst>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76" formatCode="mm/dd\(aaa\)"/>
    <numFmt numFmtId="177" formatCode="_-* #,##0_-;\-* #,##0_-;_-* &quot;-&quot;??_-;_-@_-"/>
    <numFmt numFmtId="178" formatCode="m/d;@"/>
    <numFmt numFmtId="179" formatCode="yyyy/mm/dd"/>
  </numFmts>
  <fonts count="1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sz val="12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1"/>
      <color theme="1"/>
      <name val="新細明體"/>
      <family val="2"/>
      <charset val="128"/>
      <scheme val="minor"/>
    </font>
    <font>
      <sz val="6"/>
      <name val="新細明體"/>
      <family val="2"/>
      <charset val="128"/>
      <scheme val="minor"/>
    </font>
    <font>
      <sz val="12"/>
      <color theme="1"/>
      <name val="新細明體"/>
      <family val="2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F5F0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7" fontId="0" fillId="0" borderId="1" xfId="1" applyNumberFormat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7" fontId="0" fillId="4" borderId="1" xfId="1" applyNumberFormat="1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177" fontId="3" fillId="5" borderId="1" xfId="1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177" fontId="6" fillId="2" borderId="1" xfId="1" applyNumberFormat="1" applyFont="1" applyFill="1" applyBorder="1">
      <alignment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8" fontId="0" fillId="7" borderId="4" xfId="0" applyNumberFormat="1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/>
    </xf>
    <xf numFmtId="177" fontId="4" fillId="7" borderId="4" xfId="1" applyNumberFormat="1" applyFont="1" applyFill="1" applyBorder="1" applyAlignment="1">
      <alignment horizontal="center" vertical="center"/>
    </xf>
    <xf numFmtId="177" fontId="0" fillId="7" borderId="4" xfId="1" applyNumberFormat="1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177" fontId="7" fillId="0" borderId="1" xfId="1" applyNumberFormat="1" applyFont="1" applyBorder="1">
      <alignment vertical="center"/>
    </xf>
    <xf numFmtId="178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77" fontId="4" fillId="0" borderId="4" xfId="1" applyNumberFormat="1" applyFont="1" applyBorder="1" applyAlignment="1">
      <alignment horizontal="center" vertical="center"/>
    </xf>
    <xf numFmtId="177" fontId="0" fillId="0" borderId="4" xfId="1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8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177" fontId="4" fillId="0" borderId="2" xfId="1" applyNumberFormat="1" applyFont="1" applyBorder="1" applyAlignment="1">
      <alignment horizontal="center" vertical="center"/>
    </xf>
    <xf numFmtId="177" fontId="0" fillId="0" borderId="2" xfId="1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6" xfId="2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8" fillId="0" borderId="0" xfId="2">
      <alignment vertical="center"/>
    </xf>
    <xf numFmtId="0" fontId="3" fillId="8" borderId="7" xfId="2" applyFont="1" applyFill="1" applyBorder="1" applyAlignment="1">
      <alignment horizontal="center" vertical="center"/>
    </xf>
    <xf numFmtId="0" fontId="3" fillId="9" borderId="7" xfId="2" applyFont="1" applyFill="1" applyBorder="1" applyAlignment="1">
      <alignment horizontal="center" vertical="center"/>
    </xf>
    <xf numFmtId="0" fontId="3" fillId="4" borderId="7" xfId="2" applyFont="1" applyFill="1" applyBorder="1" applyAlignment="1">
      <alignment horizontal="center" vertical="center"/>
    </xf>
    <xf numFmtId="0" fontId="3" fillId="10" borderId="7" xfId="2" applyFont="1" applyFill="1" applyBorder="1" applyAlignment="1">
      <alignment horizontal="center" vertical="center"/>
    </xf>
    <xf numFmtId="0" fontId="3" fillId="8" borderId="8" xfId="2" applyFont="1" applyFill="1" applyBorder="1" applyAlignment="1">
      <alignment horizontal="center" vertical="center"/>
    </xf>
    <xf numFmtId="0" fontId="3" fillId="9" borderId="8" xfId="2" applyFont="1" applyFill="1" applyBorder="1" applyAlignment="1">
      <alignment horizontal="center" vertical="center"/>
    </xf>
    <xf numFmtId="0" fontId="3" fillId="4" borderId="8" xfId="2" applyFont="1" applyFill="1" applyBorder="1" applyAlignment="1">
      <alignment horizontal="center" vertical="center"/>
    </xf>
    <xf numFmtId="0" fontId="3" fillId="10" borderId="8" xfId="2" applyFont="1" applyFill="1" applyBorder="1" applyAlignment="1">
      <alignment horizontal="center" vertical="center"/>
    </xf>
    <xf numFmtId="0" fontId="3" fillId="8" borderId="1" xfId="2" applyFont="1" applyFill="1" applyBorder="1" applyAlignment="1">
      <alignment horizontal="center" vertical="center"/>
    </xf>
    <xf numFmtId="177" fontId="7" fillId="9" borderId="1" xfId="3" applyNumberFormat="1" applyFont="1" applyFill="1" applyBorder="1">
      <alignment vertical="center"/>
    </xf>
    <xf numFmtId="177" fontId="7" fillId="4" borderId="1" xfId="3" applyNumberFormat="1" applyFont="1" applyFill="1" applyBorder="1">
      <alignment vertical="center"/>
    </xf>
    <xf numFmtId="177" fontId="7" fillId="10" borderId="1" xfId="3" applyNumberFormat="1" applyFont="1" applyFill="1" applyBorder="1">
      <alignment vertical="center"/>
    </xf>
    <xf numFmtId="0" fontId="3" fillId="9" borderId="7" xfId="2" applyFont="1" applyFill="1" applyBorder="1" applyAlignment="1">
      <alignment horizontal="center" vertical="center"/>
    </xf>
    <xf numFmtId="0" fontId="3" fillId="4" borderId="7" xfId="2" applyFont="1" applyFill="1" applyBorder="1" applyAlignment="1">
      <alignment horizontal="center" vertical="center"/>
    </xf>
    <xf numFmtId="0" fontId="3" fillId="10" borderId="7" xfId="2" applyFont="1" applyFill="1" applyBorder="1" applyAlignment="1">
      <alignment horizontal="center" vertical="center"/>
    </xf>
    <xf numFmtId="177" fontId="7" fillId="9" borderId="8" xfId="3" applyNumberFormat="1" applyFont="1" applyFill="1" applyBorder="1">
      <alignment vertical="center"/>
    </xf>
    <xf numFmtId="177" fontId="7" fillId="4" borderId="8" xfId="3" applyNumberFormat="1" applyFont="1" applyFill="1" applyBorder="1">
      <alignment vertical="center"/>
    </xf>
    <xf numFmtId="177" fontId="7" fillId="10" borderId="8" xfId="3" applyNumberFormat="1" applyFont="1" applyFill="1" applyBorder="1">
      <alignment vertical="center"/>
    </xf>
    <xf numFmtId="0" fontId="3" fillId="0" borderId="0" xfId="2" applyFont="1">
      <alignment vertical="center"/>
    </xf>
    <xf numFmtId="0" fontId="10" fillId="0" borderId="0" xfId="2" applyFont="1">
      <alignment vertical="center"/>
    </xf>
    <xf numFmtId="0" fontId="6" fillId="6" borderId="4" xfId="2" applyFont="1" applyFill="1" applyBorder="1" applyAlignment="1">
      <alignment horizontal="center" vertical="center"/>
    </xf>
    <xf numFmtId="0" fontId="6" fillId="6" borderId="5" xfId="2" applyFont="1" applyFill="1" applyBorder="1" applyAlignment="1">
      <alignment horizontal="center" vertical="center"/>
    </xf>
    <xf numFmtId="179" fontId="10" fillId="11" borderId="4" xfId="2" applyNumberFormat="1" applyFont="1" applyFill="1" applyBorder="1">
      <alignment vertical="center"/>
    </xf>
    <xf numFmtId="0" fontId="10" fillId="11" borderId="4" xfId="2" applyFont="1" applyFill="1" applyBorder="1">
      <alignment vertical="center"/>
    </xf>
    <xf numFmtId="177" fontId="10" fillId="11" borderId="4" xfId="3" applyNumberFormat="1" applyFont="1" applyFill="1" applyBorder="1">
      <alignment vertical="center"/>
    </xf>
    <xf numFmtId="177" fontId="10" fillId="11" borderId="5" xfId="3" applyNumberFormat="1" applyFont="1" applyFill="1" applyBorder="1">
      <alignment vertical="center"/>
    </xf>
    <xf numFmtId="0" fontId="10" fillId="0" borderId="1" xfId="2" applyFont="1" applyBorder="1" applyAlignment="1">
      <alignment horizontal="center" vertical="center"/>
    </xf>
    <xf numFmtId="177" fontId="10" fillId="0" borderId="1" xfId="3" applyNumberFormat="1" applyFont="1" applyBorder="1">
      <alignment vertical="center"/>
    </xf>
    <xf numFmtId="179" fontId="10" fillId="12" borderId="4" xfId="2" applyNumberFormat="1" applyFont="1" applyFill="1" applyBorder="1">
      <alignment vertical="center"/>
    </xf>
    <xf numFmtId="0" fontId="10" fillId="12" borderId="4" xfId="2" applyFont="1" applyFill="1" applyBorder="1">
      <alignment vertical="center"/>
    </xf>
    <xf numFmtId="177" fontId="10" fillId="12" borderId="4" xfId="3" applyNumberFormat="1" applyFont="1" applyFill="1" applyBorder="1">
      <alignment vertical="center"/>
    </xf>
    <xf numFmtId="177" fontId="10" fillId="12" borderId="5" xfId="3" applyNumberFormat="1" applyFont="1" applyFill="1" applyBorder="1">
      <alignment vertical="center"/>
    </xf>
    <xf numFmtId="179" fontId="10" fillId="11" borderId="2" xfId="2" applyNumberFormat="1" applyFont="1" applyFill="1" applyBorder="1">
      <alignment vertical="center"/>
    </xf>
    <xf numFmtId="0" fontId="10" fillId="11" borderId="2" xfId="2" applyFont="1" applyFill="1" applyBorder="1">
      <alignment vertical="center"/>
    </xf>
    <xf numFmtId="177" fontId="10" fillId="11" borderId="2" xfId="3" applyNumberFormat="1" applyFont="1" applyFill="1" applyBorder="1">
      <alignment vertical="center"/>
    </xf>
    <xf numFmtId="177" fontId="10" fillId="11" borderId="1" xfId="3" applyNumberFormat="1" applyFont="1" applyFill="1" applyBorder="1">
      <alignment vertical="center"/>
    </xf>
    <xf numFmtId="177" fontId="10" fillId="0" borderId="0" xfId="3" applyNumberFormat="1" applyFont="1">
      <alignment vertical="center"/>
    </xf>
  </cellXfs>
  <cellStyles count="4">
    <cellStyle name="一般" xfId="0" builtinId="0"/>
    <cellStyle name="一般 2" xfId="2" xr:uid="{9A1D4F09-BAF6-460F-A3CF-8F1A838DC691}"/>
    <cellStyle name="千分位" xfId="1" builtinId="3"/>
    <cellStyle name="千分位 2" xfId="3" xr:uid="{4EF1F430-368F-4F7E-B67D-B4B4373A6789}"/>
  </cellStyles>
  <dxfs count="0"/>
  <tableStyles count="0" defaultTableStyle="TableStyleMedium2" defaultPivotStyle="PivotStyleLight16"/>
  <colors>
    <mruColors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F394D-7E91-4B6A-917A-8058668C56B0}">
  <dimension ref="A1:F34"/>
  <sheetViews>
    <sheetView workbookViewId="0">
      <selection activeCell="F4" sqref="F4"/>
    </sheetView>
  </sheetViews>
  <sheetFormatPr defaultRowHeight="17" x14ac:dyDescent="0.4"/>
  <cols>
    <col min="1" max="1" width="15" style="6" bestFit="1" customWidth="1"/>
    <col min="2" max="2" width="9.7265625" bestFit="1" customWidth="1"/>
    <col min="3" max="3" width="15" bestFit="1" customWidth="1"/>
    <col min="5" max="5" width="12.7265625" bestFit="1" customWidth="1"/>
    <col min="6" max="6" width="10.90625" bestFit="1" customWidth="1"/>
  </cols>
  <sheetData>
    <row r="1" spans="1:6" x14ac:dyDescent="0.4">
      <c r="A1" s="4" t="s">
        <v>3</v>
      </c>
    </row>
    <row r="2" spans="1:6" x14ac:dyDescent="0.4">
      <c r="A2" s="4"/>
    </row>
    <row r="3" spans="1:6" x14ac:dyDescent="0.4">
      <c r="A3" s="1" t="s">
        <v>0</v>
      </c>
      <c r="B3" s="1" t="s">
        <v>1</v>
      </c>
      <c r="C3" s="1" t="s">
        <v>6</v>
      </c>
      <c r="E3" s="9" t="s">
        <v>2</v>
      </c>
      <c r="F3" s="10"/>
    </row>
    <row r="4" spans="1:6" x14ac:dyDescent="0.4">
      <c r="A4" s="5">
        <v>43678</v>
      </c>
      <c r="B4" s="2">
        <v>1580</v>
      </c>
      <c r="C4" s="2">
        <v>6430838</v>
      </c>
      <c r="D4">
        <f>WEEKDAY(A4,2)</f>
        <v>4</v>
      </c>
      <c r="E4" s="3" t="s">
        <v>4</v>
      </c>
      <c r="F4" s="2">
        <f>SUMIF(D4:D34,"&lt;=5",B4:B34)</f>
        <v>34889</v>
      </c>
    </row>
    <row r="5" spans="1:6" x14ac:dyDescent="0.4">
      <c r="A5" s="5">
        <v>43679</v>
      </c>
      <c r="B5" s="2">
        <v>1743</v>
      </c>
      <c r="C5" s="2">
        <v>7863158</v>
      </c>
      <c r="D5">
        <f t="shared" ref="D5:D34" si="0">WEEKDAY(A5,2)</f>
        <v>5</v>
      </c>
      <c r="E5" s="3" t="s">
        <v>5</v>
      </c>
      <c r="F5" s="2">
        <f>SUMIF(D4:D34,"&gt;5",B4:B34)</f>
        <v>26516</v>
      </c>
    </row>
    <row r="6" spans="1:6" x14ac:dyDescent="0.4">
      <c r="A6" s="7">
        <v>43680</v>
      </c>
      <c r="B6" s="8">
        <v>2355</v>
      </c>
      <c r="C6" s="8">
        <v>8463218</v>
      </c>
      <c r="D6">
        <f t="shared" si="0"/>
        <v>6</v>
      </c>
    </row>
    <row r="7" spans="1:6" x14ac:dyDescent="0.4">
      <c r="A7" s="7">
        <v>43681</v>
      </c>
      <c r="B7" s="8">
        <v>2637</v>
      </c>
      <c r="C7" s="8">
        <v>9874138</v>
      </c>
      <c r="D7">
        <f t="shared" si="0"/>
        <v>7</v>
      </c>
    </row>
    <row r="8" spans="1:6" x14ac:dyDescent="0.4">
      <c r="A8" s="5">
        <v>43682</v>
      </c>
      <c r="B8" s="2">
        <v>1322</v>
      </c>
      <c r="C8" s="2">
        <v>5486933</v>
      </c>
      <c r="D8">
        <f t="shared" si="0"/>
        <v>1</v>
      </c>
    </row>
    <row r="9" spans="1:6" x14ac:dyDescent="0.4">
      <c r="A9" s="5">
        <v>43683</v>
      </c>
      <c r="B9" s="2">
        <v>1103</v>
      </c>
      <c r="C9" s="2">
        <v>4587632</v>
      </c>
      <c r="D9">
        <f t="shared" si="0"/>
        <v>2</v>
      </c>
    </row>
    <row r="10" spans="1:6" x14ac:dyDescent="0.4">
      <c r="A10" s="5">
        <v>43684</v>
      </c>
      <c r="B10" s="2">
        <v>1604</v>
      </c>
      <c r="C10" s="2">
        <v>4587965</v>
      </c>
      <c r="D10">
        <f t="shared" si="0"/>
        <v>3</v>
      </c>
    </row>
    <row r="11" spans="1:6" x14ac:dyDescent="0.4">
      <c r="A11" s="5">
        <v>43685</v>
      </c>
      <c r="B11" s="2">
        <v>1708</v>
      </c>
      <c r="C11" s="2">
        <v>6875631</v>
      </c>
      <c r="D11">
        <f t="shared" si="0"/>
        <v>4</v>
      </c>
    </row>
    <row r="12" spans="1:6" x14ac:dyDescent="0.4">
      <c r="A12" s="5">
        <v>43686</v>
      </c>
      <c r="B12" s="2">
        <v>2005</v>
      </c>
      <c r="C12" s="2">
        <v>7859998</v>
      </c>
      <c r="D12">
        <f t="shared" si="0"/>
        <v>5</v>
      </c>
    </row>
    <row r="13" spans="1:6" x14ac:dyDescent="0.4">
      <c r="A13" s="7">
        <v>43687</v>
      </c>
      <c r="B13" s="8">
        <v>2788</v>
      </c>
      <c r="C13" s="8">
        <v>8546328</v>
      </c>
      <c r="D13">
        <f t="shared" si="0"/>
        <v>6</v>
      </c>
    </row>
    <row r="14" spans="1:6" x14ac:dyDescent="0.4">
      <c r="A14" s="7">
        <v>43688</v>
      </c>
      <c r="B14" s="8">
        <v>3215</v>
      </c>
      <c r="C14" s="8">
        <v>9546321</v>
      </c>
      <c r="D14">
        <f t="shared" si="0"/>
        <v>7</v>
      </c>
    </row>
    <row r="15" spans="1:6" x14ac:dyDescent="0.4">
      <c r="A15" s="5">
        <v>43689</v>
      </c>
      <c r="B15" s="2">
        <v>1688</v>
      </c>
      <c r="C15" s="2">
        <v>1587965</v>
      </c>
      <c r="D15">
        <f t="shared" si="0"/>
        <v>1</v>
      </c>
    </row>
    <row r="16" spans="1:6" x14ac:dyDescent="0.4">
      <c r="A16" s="5">
        <v>43690</v>
      </c>
      <c r="B16" s="2">
        <v>1457</v>
      </c>
      <c r="C16" s="2">
        <v>1687123</v>
      </c>
      <c r="D16">
        <f t="shared" si="0"/>
        <v>2</v>
      </c>
    </row>
    <row r="17" spans="1:4" x14ac:dyDescent="0.4">
      <c r="A17" s="5">
        <v>43691</v>
      </c>
      <c r="B17" s="2">
        <v>1305</v>
      </c>
      <c r="C17" s="2">
        <v>1568741</v>
      </c>
      <c r="D17">
        <f t="shared" si="0"/>
        <v>3</v>
      </c>
    </row>
    <row r="18" spans="1:4" x14ac:dyDescent="0.4">
      <c r="A18" s="5">
        <v>43692</v>
      </c>
      <c r="B18" s="2">
        <v>1266</v>
      </c>
      <c r="C18" s="2">
        <v>1687453</v>
      </c>
      <c r="D18">
        <f t="shared" si="0"/>
        <v>4</v>
      </c>
    </row>
    <row r="19" spans="1:4" x14ac:dyDescent="0.4">
      <c r="A19" s="5">
        <v>43693</v>
      </c>
      <c r="B19" s="2">
        <v>2133</v>
      </c>
      <c r="C19" s="2">
        <v>6874533</v>
      </c>
      <c r="D19">
        <f t="shared" si="0"/>
        <v>5</v>
      </c>
    </row>
    <row r="20" spans="1:4" x14ac:dyDescent="0.4">
      <c r="A20" s="7">
        <v>43694</v>
      </c>
      <c r="B20" s="8">
        <v>2754</v>
      </c>
      <c r="C20" s="8">
        <v>7851358</v>
      </c>
      <c r="D20">
        <f t="shared" si="0"/>
        <v>6</v>
      </c>
    </row>
    <row r="21" spans="1:4" x14ac:dyDescent="0.4">
      <c r="A21" s="7">
        <v>43695</v>
      </c>
      <c r="B21" s="8">
        <v>3451</v>
      </c>
      <c r="C21" s="8">
        <v>10265874</v>
      </c>
      <c r="D21">
        <f t="shared" si="0"/>
        <v>7</v>
      </c>
    </row>
    <row r="22" spans="1:4" x14ac:dyDescent="0.4">
      <c r="A22" s="5">
        <v>43696</v>
      </c>
      <c r="B22" s="2">
        <v>1985</v>
      </c>
      <c r="C22" s="2">
        <v>2357984</v>
      </c>
      <c r="D22">
        <f t="shared" si="0"/>
        <v>1</v>
      </c>
    </row>
    <row r="23" spans="1:4" x14ac:dyDescent="0.4">
      <c r="A23" s="5">
        <v>43697</v>
      </c>
      <c r="B23" s="2">
        <v>1846</v>
      </c>
      <c r="C23" s="2">
        <v>1598752</v>
      </c>
      <c r="D23">
        <f t="shared" si="0"/>
        <v>2</v>
      </c>
    </row>
    <row r="24" spans="1:4" x14ac:dyDescent="0.4">
      <c r="A24" s="5">
        <v>43698</v>
      </c>
      <c r="B24" s="2">
        <v>1765</v>
      </c>
      <c r="C24" s="2">
        <v>3542684</v>
      </c>
      <c r="D24">
        <f t="shared" si="0"/>
        <v>3</v>
      </c>
    </row>
    <row r="25" spans="1:4" x14ac:dyDescent="0.4">
      <c r="A25" s="5">
        <v>43699</v>
      </c>
      <c r="B25" s="2">
        <v>1467</v>
      </c>
      <c r="C25" s="2">
        <v>2658965</v>
      </c>
      <c r="D25">
        <f t="shared" si="0"/>
        <v>4</v>
      </c>
    </row>
    <row r="26" spans="1:4" x14ac:dyDescent="0.4">
      <c r="A26" s="5">
        <v>43700</v>
      </c>
      <c r="B26" s="2">
        <v>1746</v>
      </c>
      <c r="C26" s="2">
        <v>2874568</v>
      </c>
      <c r="D26">
        <f t="shared" si="0"/>
        <v>5</v>
      </c>
    </row>
    <row r="27" spans="1:4" x14ac:dyDescent="0.4">
      <c r="A27" s="7">
        <v>43701</v>
      </c>
      <c r="B27" s="8">
        <v>3420</v>
      </c>
      <c r="C27" s="8">
        <v>8545632</v>
      </c>
      <c r="D27">
        <f t="shared" si="0"/>
        <v>6</v>
      </c>
    </row>
    <row r="28" spans="1:4" x14ac:dyDescent="0.4">
      <c r="A28" s="7">
        <v>43702</v>
      </c>
      <c r="B28" s="8">
        <v>2788</v>
      </c>
      <c r="C28" s="8">
        <v>9553321</v>
      </c>
      <c r="D28">
        <f t="shared" si="0"/>
        <v>7</v>
      </c>
    </row>
    <row r="29" spans="1:4" x14ac:dyDescent="0.4">
      <c r="A29" s="5">
        <v>43703</v>
      </c>
      <c r="B29" s="2">
        <v>1698</v>
      </c>
      <c r="C29" s="2">
        <v>3549813</v>
      </c>
      <c r="D29">
        <f t="shared" si="0"/>
        <v>1</v>
      </c>
    </row>
    <row r="30" spans="1:4" x14ac:dyDescent="0.4">
      <c r="A30" s="5">
        <v>43704</v>
      </c>
      <c r="B30" s="2">
        <v>1432</v>
      </c>
      <c r="C30" s="2">
        <v>2548963</v>
      </c>
      <c r="D30">
        <f t="shared" si="0"/>
        <v>2</v>
      </c>
    </row>
    <row r="31" spans="1:4" x14ac:dyDescent="0.4">
      <c r="A31" s="5">
        <v>43705</v>
      </c>
      <c r="B31" s="2">
        <v>1187</v>
      </c>
      <c r="C31" s="2">
        <v>1598788</v>
      </c>
      <c r="D31">
        <f t="shared" si="0"/>
        <v>3</v>
      </c>
    </row>
    <row r="32" spans="1:4" x14ac:dyDescent="0.4">
      <c r="A32" s="5">
        <v>43706</v>
      </c>
      <c r="B32" s="2">
        <v>1065</v>
      </c>
      <c r="C32" s="2">
        <v>1985321</v>
      </c>
      <c r="D32">
        <f t="shared" si="0"/>
        <v>4</v>
      </c>
    </row>
    <row r="33" spans="1:4" x14ac:dyDescent="0.4">
      <c r="A33" s="5">
        <v>43707</v>
      </c>
      <c r="B33" s="2">
        <v>1784</v>
      </c>
      <c r="C33" s="2">
        <v>2159845</v>
      </c>
      <c r="D33">
        <f t="shared" si="0"/>
        <v>5</v>
      </c>
    </row>
    <row r="34" spans="1:4" x14ac:dyDescent="0.4">
      <c r="A34" s="7">
        <v>43708</v>
      </c>
      <c r="B34" s="8">
        <v>3108</v>
      </c>
      <c r="C34" s="8">
        <v>5453168</v>
      </c>
      <c r="D34">
        <f t="shared" si="0"/>
        <v>6</v>
      </c>
    </row>
  </sheetData>
  <mergeCells count="1">
    <mergeCell ref="E3:F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2CCA-5F7A-4D57-955F-D8480DBB8355}">
  <dimension ref="A1:H22"/>
  <sheetViews>
    <sheetView workbookViewId="0">
      <selection activeCell="H4" sqref="H4"/>
    </sheetView>
  </sheetViews>
  <sheetFormatPr defaultRowHeight="17" x14ac:dyDescent="0.4"/>
  <cols>
    <col min="1" max="1" width="9.453125" customWidth="1"/>
    <col min="2" max="2" width="7.453125" bestFit="1" customWidth="1"/>
    <col min="3" max="3" width="11.6328125" bestFit="1" customWidth="1"/>
    <col min="4" max="4" width="7.7265625" customWidth="1"/>
    <col min="6" max="6" width="11.6328125" bestFit="1" customWidth="1"/>
    <col min="7" max="7" width="9.08984375" bestFit="1" customWidth="1"/>
    <col min="8" max="8" width="9.7265625" bestFit="1" customWidth="1"/>
  </cols>
  <sheetData>
    <row r="1" spans="1:8" x14ac:dyDescent="0.4">
      <c r="A1" t="s">
        <v>7</v>
      </c>
    </row>
    <row r="3" spans="1:8" x14ac:dyDescent="0.4">
      <c r="A3" s="11" t="s">
        <v>8</v>
      </c>
      <c r="B3" s="11" t="s">
        <v>9</v>
      </c>
      <c r="C3" s="11" t="s">
        <v>10</v>
      </c>
      <c r="D3" s="11" t="s">
        <v>11</v>
      </c>
      <c r="F3" s="11" t="s">
        <v>10</v>
      </c>
      <c r="G3" s="11" t="s">
        <v>12</v>
      </c>
      <c r="H3" s="11" t="s">
        <v>11</v>
      </c>
    </row>
    <row r="4" spans="1:8" x14ac:dyDescent="0.4">
      <c r="A4" s="12" t="s">
        <v>13</v>
      </c>
      <c r="B4" s="12" t="s">
        <v>14</v>
      </c>
      <c r="C4" s="12" t="s">
        <v>15</v>
      </c>
      <c r="D4" s="12">
        <v>100</v>
      </c>
      <c r="F4" s="12" t="s">
        <v>16</v>
      </c>
      <c r="G4" s="13">
        <f>COUNTIF($C$4:$C$22,F4)</f>
        <v>5</v>
      </c>
      <c r="H4" s="12">
        <f>SUMIF($C$4:$C$22,F4,$D$4:$D$22)</f>
        <v>500</v>
      </c>
    </row>
    <row r="5" spans="1:8" x14ac:dyDescent="0.4">
      <c r="A5" s="12" t="s">
        <v>17</v>
      </c>
      <c r="B5" s="12" t="s">
        <v>18</v>
      </c>
      <c r="C5" s="12" t="s">
        <v>19</v>
      </c>
      <c r="D5" s="12">
        <v>95</v>
      </c>
      <c r="F5" s="12" t="s">
        <v>20</v>
      </c>
      <c r="G5" s="13">
        <f t="shared" ref="G5:G10" si="0">COUNTIF($C$4:$C$22,F5)</f>
        <v>3</v>
      </c>
      <c r="H5" s="12">
        <f t="shared" ref="H5:H10" si="1">SUMIF($C$4:$C$22,F5,$D$4:$D$22)</f>
        <v>285</v>
      </c>
    </row>
    <row r="6" spans="1:8" x14ac:dyDescent="0.4">
      <c r="A6" s="12" t="s">
        <v>21</v>
      </c>
      <c r="B6" s="12" t="s">
        <v>22</v>
      </c>
      <c r="C6" s="12" t="s">
        <v>23</v>
      </c>
      <c r="D6" s="12">
        <v>90</v>
      </c>
      <c r="F6" s="12" t="s">
        <v>24</v>
      </c>
      <c r="G6" s="13">
        <f t="shared" si="0"/>
        <v>2</v>
      </c>
      <c r="H6" s="12">
        <f t="shared" si="1"/>
        <v>180</v>
      </c>
    </row>
    <row r="7" spans="1:8" x14ac:dyDescent="0.4">
      <c r="A7" s="12" t="s">
        <v>25</v>
      </c>
      <c r="B7" s="12" t="s">
        <v>26</v>
      </c>
      <c r="C7" s="12" t="s">
        <v>27</v>
      </c>
      <c r="D7" s="12">
        <v>110</v>
      </c>
      <c r="F7" s="12" t="s">
        <v>28</v>
      </c>
      <c r="G7" s="13">
        <f t="shared" si="0"/>
        <v>3</v>
      </c>
      <c r="H7" s="12">
        <f t="shared" si="1"/>
        <v>330</v>
      </c>
    </row>
    <row r="8" spans="1:8" x14ac:dyDescent="0.4">
      <c r="A8" s="12" t="s">
        <v>17</v>
      </c>
      <c r="B8" s="12" t="s">
        <v>29</v>
      </c>
      <c r="C8" s="12" t="s">
        <v>15</v>
      </c>
      <c r="D8" s="12">
        <v>100</v>
      </c>
      <c r="F8" s="12" t="s">
        <v>30</v>
      </c>
      <c r="G8" s="13">
        <f t="shared" si="0"/>
        <v>2</v>
      </c>
      <c r="H8" s="12">
        <f t="shared" si="1"/>
        <v>180</v>
      </c>
    </row>
    <row r="9" spans="1:8" x14ac:dyDescent="0.4">
      <c r="A9" s="12" t="s">
        <v>25</v>
      </c>
      <c r="B9" s="12" t="s">
        <v>31</v>
      </c>
      <c r="C9" s="12" t="s">
        <v>32</v>
      </c>
      <c r="D9" s="12">
        <v>90</v>
      </c>
      <c r="F9" s="12" t="s">
        <v>33</v>
      </c>
      <c r="G9" s="13">
        <f t="shared" si="0"/>
        <v>2</v>
      </c>
      <c r="H9" s="12">
        <f t="shared" si="1"/>
        <v>200</v>
      </c>
    </row>
    <row r="10" spans="1:8" x14ac:dyDescent="0.4">
      <c r="A10" s="12" t="s">
        <v>21</v>
      </c>
      <c r="B10" s="12" t="s">
        <v>34</v>
      </c>
      <c r="C10" s="12" t="s">
        <v>23</v>
      </c>
      <c r="D10" s="12">
        <v>90</v>
      </c>
      <c r="F10" s="12" t="s">
        <v>35</v>
      </c>
      <c r="G10" s="13">
        <f t="shared" si="0"/>
        <v>2</v>
      </c>
      <c r="H10" s="12">
        <f t="shared" si="1"/>
        <v>240</v>
      </c>
    </row>
    <row r="11" spans="1:8" x14ac:dyDescent="0.4">
      <c r="A11" s="12" t="s">
        <v>17</v>
      </c>
      <c r="B11" s="12" t="s">
        <v>36</v>
      </c>
      <c r="C11" s="12" t="s">
        <v>15</v>
      </c>
      <c r="D11" s="12">
        <v>100</v>
      </c>
      <c r="F11" s="14" t="s">
        <v>37</v>
      </c>
      <c r="G11" s="11">
        <f>SUM(G4:G10)</f>
        <v>19</v>
      </c>
      <c r="H11" s="15">
        <f>SUM(H4:H10)</f>
        <v>1915</v>
      </c>
    </row>
    <row r="12" spans="1:8" x14ac:dyDescent="0.4">
      <c r="A12" s="12" t="s">
        <v>13</v>
      </c>
      <c r="B12" s="12" t="s">
        <v>38</v>
      </c>
      <c r="C12" s="12" t="s">
        <v>39</v>
      </c>
      <c r="D12" s="12">
        <v>100</v>
      </c>
    </row>
    <row r="13" spans="1:8" x14ac:dyDescent="0.4">
      <c r="A13" s="12" t="s">
        <v>21</v>
      </c>
      <c r="B13" s="12" t="s">
        <v>40</v>
      </c>
      <c r="C13" s="12" t="s">
        <v>19</v>
      </c>
      <c r="D13" s="12">
        <v>95</v>
      </c>
    </row>
    <row r="14" spans="1:8" x14ac:dyDescent="0.4">
      <c r="A14" s="12" t="s">
        <v>17</v>
      </c>
      <c r="B14" s="12" t="s">
        <v>41</v>
      </c>
      <c r="C14" s="12" t="s">
        <v>42</v>
      </c>
      <c r="D14" s="12">
        <v>120</v>
      </c>
    </row>
    <row r="15" spans="1:8" x14ac:dyDescent="0.4">
      <c r="A15" s="12" t="s">
        <v>25</v>
      </c>
      <c r="B15" s="12" t="s">
        <v>43</v>
      </c>
      <c r="C15" s="12" t="s">
        <v>27</v>
      </c>
      <c r="D15" s="12">
        <v>110</v>
      </c>
    </row>
    <row r="16" spans="1:8" x14ac:dyDescent="0.4">
      <c r="A16" s="12" t="s">
        <v>17</v>
      </c>
      <c r="B16" s="12" t="s">
        <v>44</v>
      </c>
      <c r="C16" s="12" t="s">
        <v>15</v>
      </c>
      <c r="D16" s="12">
        <v>100</v>
      </c>
    </row>
    <row r="17" spans="1:4" x14ac:dyDescent="0.4">
      <c r="A17" s="12" t="s">
        <v>21</v>
      </c>
      <c r="B17" s="12" t="s">
        <v>45</v>
      </c>
      <c r="C17" s="12" t="s">
        <v>42</v>
      </c>
      <c r="D17" s="12">
        <v>120</v>
      </c>
    </row>
    <row r="18" spans="1:4" x14ac:dyDescent="0.4">
      <c r="A18" s="12" t="s">
        <v>13</v>
      </c>
      <c r="B18" s="12" t="s">
        <v>46</v>
      </c>
      <c r="C18" s="12" t="s">
        <v>39</v>
      </c>
      <c r="D18" s="12">
        <v>100</v>
      </c>
    </row>
    <row r="19" spans="1:4" x14ac:dyDescent="0.4">
      <c r="A19" s="12" t="s">
        <v>25</v>
      </c>
      <c r="B19" s="12" t="s">
        <v>47</v>
      </c>
      <c r="C19" s="12" t="s">
        <v>19</v>
      </c>
      <c r="D19" s="12">
        <v>95</v>
      </c>
    </row>
    <row r="20" spans="1:4" x14ac:dyDescent="0.4">
      <c r="A20" s="12" t="s">
        <v>17</v>
      </c>
      <c r="B20" s="12" t="s">
        <v>48</v>
      </c>
      <c r="C20" s="12" t="s">
        <v>27</v>
      </c>
      <c r="D20" s="12">
        <v>110</v>
      </c>
    </row>
    <row r="21" spans="1:4" x14ac:dyDescent="0.4">
      <c r="A21" s="12" t="s">
        <v>25</v>
      </c>
      <c r="B21" s="12" t="s">
        <v>49</v>
      </c>
      <c r="C21" s="12" t="s">
        <v>32</v>
      </c>
      <c r="D21" s="12">
        <v>90</v>
      </c>
    </row>
    <row r="22" spans="1:4" x14ac:dyDescent="0.4">
      <c r="A22" s="12" t="s">
        <v>13</v>
      </c>
      <c r="B22" s="12" t="s">
        <v>50</v>
      </c>
      <c r="C22" s="12" t="s">
        <v>15</v>
      </c>
      <c r="D22" s="12">
        <v>100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A5A94-521A-4F29-BF63-07A8D67E25E0}">
  <dimension ref="B1:L31"/>
  <sheetViews>
    <sheetView workbookViewId="0">
      <selection activeCell="L5" sqref="L5"/>
    </sheetView>
  </sheetViews>
  <sheetFormatPr defaultRowHeight="17" x14ac:dyDescent="0.4"/>
  <cols>
    <col min="1" max="1" width="3.90625" customWidth="1"/>
    <col min="2" max="2" width="8.36328125" customWidth="1"/>
    <col min="3" max="3" width="12.6328125" style="41" bestFit="1" customWidth="1"/>
    <col min="4" max="4" width="16.08984375" style="41" bestFit="1" customWidth="1"/>
    <col min="5" max="6" width="10.08984375" customWidth="1"/>
    <col min="7" max="7" width="14.26953125" bestFit="1" customWidth="1"/>
    <col min="8" max="8" width="12.453125" bestFit="1" customWidth="1"/>
    <col min="10" max="11" width="10.26953125" bestFit="1" customWidth="1"/>
    <col min="12" max="12" width="10.90625" bestFit="1" customWidth="1"/>
  </cols>
  <sheetData>
    <row r="1" spans="2:12" ht="19.5" x14ac:dyDescent="0.4">
      <c r="B1" s="16" t="s">
        <v>51</v>
      </c>
      <c r="C1" s="16"/>
      <c r="D1" s="16"/>
      <c r="E1" s="16"/>
      <c r="F1" s="16"/>
      <c r="G1" s="16"/>
      <c r="H1" s="16"/>
    </row>
    <row r="3" spans="2:12" x14ac:dyDescent="0.4">
      <c r="C3"/>
      <c r="D3"/>
      <c r="G3" s="17" t="s">
        <v>52</v>
      </c>
      <c r="H3" s="18">
        <v>35842</v>
      </c>
    </row>
    <row r="4" spans="2:12" x14ac:dyDescent="0.4">
      <c r="B4" s="19" t="s">
        <v>0</v>
      </c>
      <c r="C4" s="19" t="s">
        <v>53</v>
      </c>
      <c r="D4" s="19" t="s">
        <v>54</v>
      </c>
      <c r="E4" s="19" t="s">
        <v>55</v>
      </c>
      <c r="F4" s="19" t="s">
        <v>56</v>
      </c>
      <c r="G4" s="19" t="s">
        <v>57</v>
      </c>
      <c r="H4" s="20" t="s">
        <v>58</v>
      </c>
      <c r="J4" s="21" t="s">
        <v>59</v>
      </c>
      <c r="K4" s="21" t="s">
        <v>60</v>
      </c>
      <c r="L4" s="21" t="s">
        <v>61</v>
      </c>
    </row>
    <row r="5" spans="2:12" x14ac:dyDescent="0.4">
      <c r="B5" s="22">
        <v>43469</v>
      </c>
      <c r="C5" s="23" t="s">
        <v>62</v>
      </c>
      <c r="D5" s="23" t="s">
        <v>63</v>
      </c>
      <c r="E5" s="24">
        <v>238</v>
      </c>
      <c r="F5" s="25">
        <f>$H$3-E5</f>
        <v>35604</v>
      </c>
      <c r="G5" s="26"/>
      <c r="H5" s="27"/>
      <c r="J5" s="12" t="s">
        <v>62</v>
      </c>
      <c r="K5" s="13">
        <f>COUNTIF($C$5:$C$31,J5)</f>
        <v>3</v>
      </c>
      <c r="L5" s="28">
        <f>SUMIF($C$5:$C$31,J5,$E$5:$E$31)</f>
        <v>3621</v>
      </c>
    </row>
    <row r="6" spans="2:12" x14ac:dyDescent="0.4">
      <c r="B6" s="29">
        <v>43469</v>
      </c>
      <c r="C6" s="30" t="s">
        <v>64</v>
      </c>
      <c r="D6" s="30" t="s">
        <v>65</v>
      </c>
      <c r="E6" s="31">
        <v>168</v>
      </c>
      <c r="F6" s="32">
        <f>F5-E6</f>
        <v>35436</v>
      </c>
      <c r="G6" s="33"/>
      <c r="H6" s="34"/>
      <c r="J6" s="12" t="s">
        <v>64</v>
      </c>
      <c r="K6" s="13">
        <f t="shared" ref="K6:K11" si="0">COUNTIF($C$5:$C$31,J6)</f>
        <v>4</v>
      </c>
      <c r="L6" s="2">
        <f t="shared" ref="L6:L11" si="1">SUMIF($C$5:$C$31,J6,$E$5:$E$31)</f>
        <v>734</v>
      </c>
    </row>
    <row r="7" spans="2:12" x14ac:dyDescent="0.4">
      <c r="B7" s="22">
        <v>43471</v>
      </c>
      <c r="C7" s="23" t="s">
        <v>66</v>
      </c>
      <c r="D7" s="23" t="s">
        <v>67</v>
      </c>
      <c r="E7" s="24">
        <v>30</v>
      </c>
      <c r="F7" s="25">
        <f t="shared" ref="F7:F31" si="2">F6-E7</f>
        <v>35406</v>
      </c>
      <c r="G7" s="26"/>
      <c r="H7" s="27"/>
      <c r="J7" s="12" t="s">
        <v>66</v>
      </c>
      <c r="K7" s="13">
        <f t="shared" si="0"/>
        <v>2</v>
      </c>
      <c r="L7" s="2">
        <f t="shared" si="1"/>
        <v>90</v>
      </c>
    </row>
    <row r="8" spans="2:12" x14ac:dyDescent="0.4">
      <c r="B8" s="29">
        <v>43473</v>
      </c>
      <c r="C8" s="30" t="s">
        <v>68</v>
      </c>
      <c r="D8" s="30" t="s">
        <v>69</v>
      </c>
      <c r="E8" s="31">
        <v>1654</v>
      </c>
      <c r="F8" s="32">
        <f t="shared" si="2"/>
        <v>33752</v>
      </c>
      <c r="G8" s="33" t="s">
        <v>70</v>
      </c>
      <c r="H8" s="34" t="s">
        <v>71</v>
      </c>
      <c r="J8" s="12" t="s">
        <v>68</v>
      </c>
      <c r="K8" s="13">
        <f t="shared" si="0"/>
        <v>4</v>
      </c>
      <c r="L8" s="2">
        <f t="shared" si="1"/>
        <v>4534</v>
      </c>
    </row>
    <row r="9" spans="2:12" x14ac:dyDescent="0.4">
      <c r="B9" s="22">
        <v>43475</v>
      </c>
      <c r="C9" s="23" t="s">
        <v>72</v>
      </c>
      <c r="D9" s="23" t="s">
        <v>73</v>
      </c>
      <c r="E9" s="24">
        <v>864</v>
      </c>
      <c r="F9" s="25">
        <f t="shared" si="2"/>
        <v>32888</v>
      </c>
      <c r="G9" s="26" t="s">
        <v>74</v>
      </c>
      <c r="H9" s="27"/>
      <c r="J9" s="12" t="s">
        <v>72</v>
      </c>
      <c r="K9" s="13">
        <f t="shared" si="0"/>
        <v>10</v>
      </c>
      <c r="L9" s="2">
        <f t="shared" si="1"/>
        <v>15575</v>
      </c>
    </row>
    <row r="10" spans="2:12" x14ac:dyDescent="0.4">
      <c r="B10" s="29">
        <v>43477</v>
      </c>
      <c r="C10" s="30" t="s">
        <v>64</v>
      </c>
      <c r="D10" s="30" t="s">
        <v>75</v>
      </c>
      <c r="E10" s="31">
        <v>155</v>
      </c>
      <c r="F10" s="32">
        <f t="shared" si="2"/>
        <v>32733</v>
      </c>
      <c r="G10" s="33" t="s">
        <v>70</v>
      </c>
      <c r="H10" s="34" t="s">
        <v>76</v>
      </c>
      <c r="J10" s="12" t="s">
        <v>77</v>
      </c>
      <c r="K10" s="13">
        <f t="shared" si="0"/>
        <v>3</v>
      </c>
      <c r="L10" s="2">
        <f t="shared" si="1"/>
        <v>2377</v>
      </c>
    </row>
    <row r="11" spans="2:12" x14ac:dyDescent="0.4">
      <c r="B11" s="22">
        <v>43477</v>
      </c>
      <c r="C11" s="23" t="s">
        <v>72</v>
      </c>
      <c r="D11" s="23" t="s">
        <v>78</v>
      </c>
      <c r="E11" s="24">
        <v>485</v>
      </c>
      <c r="F11" s="25">
        <f t="shared" si="2"/>
        <v>32248</v>
      </c>
      <c r="G11" s="26" t="s">
        <v>70</v>
      </c>
      <c r="H11" s="27" t="s">
        <v>79</v>
      </c>
      <c r="J11" s="12" t="s">
        <v>80</v>
      </c>
      <c r="K11" s="13">
        <f t="shared" si="0"/>
        <v>1</v>
      </c>
      <c r="L11" s="2">
        <f t="shared" si="1"/>
        <v>3200</v>
      </c>
    </row>
    <row r="12" spans="2:12" x14ac:dyDescent="0.4">
      <c r="B12" s="29">
        <v>43477</v>
      </c>
      <c r="C12" s="30" t="s">
        <v>62</v>
      </c>
      <c r="D12" s="30" t="s">
        <v>81</v>
      </c>
      <c r="E12" s="31">
        <v>1583</v>
      </c>
      <c r="F12" s="32">
        <f t="shared" si="2"/>
        <v>30665</v>
      </c>
      <c r="G12" s="33"/>
      <c r="H12" s="34"/>
    </row>
    <row r="13" spans="2:12" x14ac:dyDescent="0.4">
      <c r="B13" s="22">
        <v>43481</v>
      </c>
      <c r="C13" s="23" t="s">
        <v>77</v>
      </c>
      <c r="D13" s="23" t="s">
        <v>82</v>
      </c>
      <c r="E13" s="24">
        <v>846</v>
      </c>
      <c r="F13" s="25">
        <f t="shared" si="2"/>
        <v>29819</v>
      </c>
      <c r="G13" s="26" t="s">
        <v>70</v>
      </c>
      <c r="H13" s="27" t="s">
        <v>83</v>
      </c>
    </row>
    <row r="14" spans="2:12" x14ac:dyDescent="0.4">
      <c r="B14" s="29">
        <v>43481</v>
      </c>
      <c r="C14" s="30" t="s">
        <v>62</v>
      </c>
      <c r="D14" s="30" t="s">
        <v>81</v>
      </c>
      <c r="E14" s="31">
        <v>1800</v>
      </c>
      <c r="F14" s="32">
        <f t="shared" si="2"/>
        <v>28019</v>
      </c>
      <c r="G14" s="33"/>
      <c r="H14" s="34"/>
    </row>
    <row r="15" spans="2:12" x14ac:dyDescent="0.4">
      <c r="B15" s="22">
        <v>43482</v>
      </c>
      <c r="C15" s="23" t="s">
        <v>68</v>
      </c>
      <c r="D15" s="23" t="s">
        <v>84</v>
      </c>
      <c r="E15" s="24">
        <v>1500</v>
      </c>
      <c r="F15" s="25">
        <f t="shared" si="2"/>
        <v>26519</v>
      </c>
      <c r="G15" s="26" t="s">
        <v>70</v>
      </c>
      <c r="H15" s="27" t="s">
        <v>85</v>
      </c>
    </row>
    <row r="16" spans="2:12" x14ac:dyDescent="0.4">
      <c r="B16" s="29">
        <v>43482</v>
      </c>
      <c r="C16" s="30" t="s">
        <v>72</v>
      </c>
      <c r="D16" s="30" t="s">
        <v>86</v>
      </c>
      <c r="E16" s="31">
        <v>2548</v>
      </c>
      <c r="F16" s="32">
        <f t="shared" si="2"/>
        <v>23971</v>
      </c>
      <c r="G16" s="33" t="s">
        <v>74</v>
      </c>
      <c r="H16" s="34"/>
    </row>
    <row r="17" spans="2:8" x14ac:dyDescent="0.4">
      <c r="B17" s="22">
        <v>43487</v>
      </c>
      <c r="C17" s="23" t="s">
        <v>66</v>
      </c>
      <c r="D17" s="23" t="s">
        <v>87</v>
      </c>
      <c r="E17" s="24">
        <v>60</v>
      </c>
      <c r="F17" s="25">
        <f t="shared" si="2"/>
        <v>23911</v>
      </c>
      <c r="G17" s="26"/>
      <c r="H17" s="27"/>
    </row>
    <row r="18" spans="2:8" x14ac:dyDescent="0.4">
      <c r="B18" s="29">
        <v>43487</v>
      </c>
      <c r="C18" s="30" t="s">
        <v>72</v>
      </c>
      <c r="D18" s="30" t="s">
        <v>88</v>
      </c>
      <c r="E18" s="31">
        <v>1573</v>
      </c>
      <c r="F18" s="32">
        <f t="shared" si="2"/>
        <v>22338</v>
      </c>
      <c r="G18" s="33" t="s">
        <v>74</v>
      </c>
      <c r="H18" s="34"/>
    </row>
    <row r="19" spans="2:8" x14ac:dyDescent="0.4">
      <c r="B19" s="22">
        <v>43490</v>
      </c>
      <c r="C19" s="23" t="s">
        <v>77</v>
      </c>
      <c r="D19" s="23" t="s">
        <v>89</v>
      </c>
      <c r="E19" s="24">
        <v>688</v>
      </c>
      <c r="F19" s="25">
        <f t="shared" si="2"/>
        <v>21650</v>
      </c>
      <c r="G19" s="26" t="s">
        <v>74</v>
      </c>
      <c r="H19" s="27"/>
    </row>
    <row r="20" spans="2:8" x14ac:dyDescent="0.4">
      <c r="B20" s="29">
        <v>43490</v>
      </c>
      <c r="C20" s="30" t="s">
        <v>72</v>
      </c>
      <c r="D20" s="30" t="s">
        <v>90</v>
      </c>
      <c r="E20" s="31">
        <v>1280</v>
      </c>
      <c r="F20" s="32">
        <f t="shared" si="2"/>
        <v>20370</v>
      </c>
      <c r="G20" s="33" t="s">
        <v>70</v>
      </c>
      <c r="H20" s="34" t="s">
        <v>91</v>
      </c>
    </row>
    <row r="21" spans="2:8" x14ac:dyDescent="0.4">
      <c r="B21" s="22">
        <v>43491</v>
      </c>
      <c r="C21" s="23" t="s">
        <v>72</v>
      </c>
      <c r="D21" s="23" t="s">
        <v>92</v>
      </c>
      <c r="E21" s="24">
        <v>5489</v>
      </c>
      <c r="F21" s="25">
        <f t="shared" si="2"/>
        <v>14881</v>
      </c>
      <c r="G21" s="26" t="s">
        <v>74</v>
      </c>
      <c r="H21" s="27"/>
    </row>
    <row r="22" spans="2:8" x14ac:dyDescent="0.4">
      <c r="B22" s="22">
        <v>43492</v>
      </c>
      <c r="C22" s="23" t="s">
        <v>68</v>
      </c>
      <c r="D22" s="23" t="s">
        <v>69</v>
      </c>
      <c r="E22" s="24">
        <v>880</v>
      </c>
      <c r="F22" s="25">
        <f t="shared" si="2"/>
        <v>14001</v>
      </c>
      <c r="G22" s="26" t="s">
        <v>70</v>
      </c>
      <c r="H22" s="27" t="s">
        <v>93</v>
      </c>
    </row>
    <row r="23" spans="2:8" x14ac:dyDescent="0.4">
      <c r="B23" s="29">
        <v>43492</v>
      </c>
      <c r="C23" s="30" t="s">
        <v>80</v>
      </c>
      <c r="D23" s="30" t="s">
        <v>94</v>
      </c>
      <c r="E23" s="31">
        <v>3200</v>
      </c>
      <c r="F23" s="32">
        <f t="shared" si="2"/>
        <v>10801</v>
      </c>
      <c r="G23" s="33" t="s">
        <v>74</v>
      </c>
      <c r="H23" s="34"/>
    </row>
    <row r="24" spans="2:8" x14ac:dyDescent="0.4">
      <c r="B24" s="22">
        <v>43493</v>
      </c>
      <c r="C24" s="23" t="s">
        <v>77</v>
      </c>
      <c r="D24" s="23" t="s">
        <v>95</v>
      </c>
      <c r="E24" s="24">
        <v>843</v>
      </c>
      <c r="F24" s="25">
        <f t="shared" si="2"/>
        <v>9958</v>
      </c>
      <c r="G24" s="26" t="s">
        <v>70</v>
      </c>
      <c r="H24" s="27" t="s">
        <v>96</v>
      </c>
    </row>
    <row r="25" spans="2:8" x14ac:dyDescent="0.4">
      <c r="B25" s="29">
        <v>43494</v>
      </c>
      <c r="C25" s="30" t="s">
        <v>72</v>
      </c>
      <c r="D25" s="30" t="s">
        <v>97</v>
      </c>
      <c r="E25" s="31">
        <v>587</v>
      </c>
      <c r="F25" s="32">
        <f t="shared" si="2"/>
        <v>9371</v>
      </c>
      <c r="G25" s="33"/>
      <c r="H25" s="34"/>
    </row>
    <row r="26" spans="2:8" x14ac:dyDescent="0.4">
      <c r="B26" s="22">
        <v>43494</v>
      </c>
      <c r="C26" s="23" t="s">
        <v>64</v>
      </c>
      <c r="D26" s="23" t="s">
        <v>63</v>
      </c>
      <c r="E26" s="24">
        <v>253</v>
      </c>
      <c r="F26" s="25">
        <f t="shared" si="2"/>
        <v>9118</v>
      </c>
      <c r="G26" s="26" t="s">
        <v>74</v>
      </c>
      <c r="H26" s="27"/>
    </row>
    <row r="27" spans="2:8" x14ac:dyDescent="0.4">
      <c r="B27" s="29">
        <v>43494</v>
      </c>
      <c r="C27" s="30" t="s">
        <v>68</v>
      </c>
      <c r="D27" s="30" t="s">
        <v>98</v>
      </c>
      <c r="E27" s="31">
        <v>500</v>
      </c>
      <c r="F27" s="32">
        <f t="shared" si="2"/>
        <v>8618</v>
      </c>
      <c r="G27" s="33" t="s">
        <v>74</v>
      </c>
      <c r="H27" s="34"/>
    </row>
    <row r="28" spans="2:8" x14ac:dyDescent="0.4">
      <c r="B28" s="22">
        <v>43494</v>
      </c>
      <c r="C28" s="23" t="s">
        <v>72</v>
      </c>
      <c r="D28" s="23" t="s">
        <v>99</v>
      </c>
      <c r="E28" s="24">
        <v>549</v>
      </c>
      <c r="F28" s="25">
        <f t="shared" si="2"/>
        <v>8069</v>
      </c>
      <c r="G28" s="26" t="s">
        <v>70</v>
      </c>
      <c r="H28" s="27" t="s">
        <v>100</v>
      </c>
    </row>
    <row r="29" spans="2:8" x14ac:dyDescent="0.4">
      <c r="B29" s="29">
        <v>43495</v>
      </c>
      <c r="C29" s="30" t="s">
        <v>72</v>
      </c>
      <c r="D29" s="30" t="s">
        <v>101</v>
      </c>
      <c r="E29" s="31">
        <v>658</v>
      </c>
      <c r="F29" s="32">
        <f t="shared" si="2"/>
        <v>7411</v>
      </c>
      <c r="G29" s="33" t="s">
        <v>70</v>
      </c>
      <c r="H29" s="34" t="s">
        <v>102</v>
      </c>
    </row>
    <row r="30" spans="2:8" x14ac:dyDescent="0.4">
      <c r="B30" s="22">
        <v>43495</v>
      </c>
      <c r="C30" s="23" t="s">
        <v>72</v>
      </c>
      <c r="D30" s="23" t="s">
        <v>103</v>
      </c>
      <c r="E30" s="24">
        <v>1542</v>
      </c>
      <c r="F30" s="25">
        <f t="shared" si="2"/>
        <v>5869</v>
      </c>
      <c r="G30" s="26" t="s">
        <v>70</v>
      </c>
      <c r="H30" s="27" t="s">
        <v>104</v>
      </c>
    </row>
    <row r="31" spans="2:8" x14ac:dyDescent="0.4">
      <c r="B31" s="35">
        <v>43496</v>
      </c>
      <c r="C31" s="36" t="s">
        <v>64</v>
      </c>
      <c r="D31" s="36" t="s">
        <v>65</v>
      </c>
      <c r="E31" s="37">
        <v>158</v>
      </c>
      <c r="F31" s="38">
        <f t="shared" si="2"/>
        <v>5711</v>
      </c>
      <c r="G31" s="39"/>
      <c r="H31" s="40"/>
    </row>
  </sheetData>
  <mergeCells count="1">
    <mergeCell ref="B1:H1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A1871-28D1-4166-A71B-C2C9E14F18FD}">
  <dimension ref="A1:J19"/>
  <sheetViews>
    <sheetView workbookViewId="0">
      <selection activeCell="B14" sqref="B14"/>
    </sheetView>
  </sheetViews>
  <sheetFormatPr defaultColWidth="8.26953125" defaultRowHeight="17" x14ac:dyDescent="0.4"/>
  <cols>
    <col min="1" max="1" width="8.26953125" style="43"/>
    <col min="2" max="2" width="13.36328125" style="43" bestFit="1" customWidth="1"/>
    <col min="3" max="4" width="12.6328125" style="43" bestFit="1" customWidth="1"/>
    <col min="5" max="5" width="13.26953125" style="43" bestFit="1" customWidth="1"/>
    <col min="6" max="6" width="10.81640625" style="43" bestFit="1" customWidth="1"/>
    <col min="7" max="7" width="9.6328125" style="43" bestFit="1" customWidth="1"/>
    <col min="8" max="8" width="13.26953125" style="43" bestFit="1" customWidth="1"/>
    <col min="9" max="9" width="10.81640625" style="43" bestFit="1" customWidth="1"/>
    <col min="10" max="10" width="9.36328125" style="43" bestFit="1" customWidth="1"/>
    <col min="11" max="11" width="8.26953125" style="43" bestFit="1" customWidth="1"/>
    <col min="12" max="16384" width="8.26953125" style="43"/>
  </cols>
  <sheetData>
    <row r="1" spans="1:10" x14ac:dyDescent="0.4">
      <c r="A1" s="42" t="s">
        <v>105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s="44" customFormat="1" ht="14.5" x14ac:dyDescent="0.4"/>
    <row r="3" spans="1:10" ht="17.5" thickBot="1" x14ac:dyDescent="0.45">
      <c r="A3" s="45" t="s">
        <v>106</v>
      </c>
      <c r="B3" s="46" t="s">
        <v>107</v>
      </c>
      <c r="C3" s="46"/>
      <c r="D3" s="46"/>
      <c r="E3" s="47" t="s">
        <v>108</v>
      </c>
      <c r="F3" s="47"/>
      <c r="G3" s="47"/>
      <c r="H3" s="48" t="s">
        <v>109</v>
      </c>
      <c r="I3" s="48"/>
      <c r="J3" s="48"/>
    </row>
    <row r="4" spans="1:10" ht="17.5" thickTop="1" x14ac:dyDescent="0.4">
      <c r="A4" s="49" t="s">
        <v>110</v>
      </c>
      <c r="B4" s="50" t="s">
        <v>111</v>
      </c>
      <c r="C4" s="50" t="s">
        <v>112</v>
      </c>
      <c r="D4" s="50" t="s">
        <v>113</v>
      </c>
      <c r="E4" s="51" t="s">
        <v>114</v>
      </c>
      <c r="F4" s="51" t="s">
        <v>115</v>
      </c>
      <c r="G4" s="51" t="s">
        <v>116</v>
      </c>
      <c r="H4" s="52" t="s">
        <v>114</v>
      </c>
      <c r="I4" s="52" t="s">
        <v>115</v>
      </c>
      <c r="J4" s="52" t="s">
        <v>116</v>
      </c>
    </row>
    <row r="5" spans="1:10" x14ac:dyDescent="0.4">
      <c r="A5" s="53" t="s">
        <v>117</v>
      </c>
      <c r="B5" s="54">
        <v>58762</v>
      </c>
      <c r="C5" s="54">
        <v>54876</v>
      </c>
      <c r="D5" s="54">
        <v>98513</v>
      </c>
      <c r="E5" s="55">
        <v>65841</v>
      </c>
      <c r="F5" s="55">
        <v>78513</v>
      </c>
      <c r="G5" s="55">
        <v>154132</v>
      </c>
      <c r="H5" s="56">
        <v>45987</v>
      </c>
      <c r="I5" s="56">
        <v>65483</v>
      </c>
      <c r="J5" s="56">
        <v>98413</v>
      </c>
    </row>
    <row r="6" spans="1:10" x14ac:dyDescent="0.4">
      <c r="A6" s="53" t="s">
        <v>118</v>
      </c>
      <c r="B6" s="54">
        <v>68813</v>
      </c>
      <c r="C6" s="54">
        <v>65789</v>
      </c>
      <c r="D6" s="54">
        <v>126871</v>
      </c>
      <c r="E6" s="55">
        <v>78423</v>
      </c>
      <c r="F6" s="55">
        <v>65841</v>
      </c>
      <c r="G6" s="55">
        <v>120597</v>
      </c>
      <c r="H6" s="56">
        <v>54231</v>
      </c>
      <c r="I6" s="56">
        <v>45123</v>
      </c>
      <c r="J6" s="56">
        <v>78453</v>
      </c>
    </row>
    <row r="7" spans="1:10" x14ac:dyDescent="0.4">
      <c r="A7" s="53" t="s">
        <v>119</v>
      </c>
      <c r="B7" s="54">
        <v>78632</v>
      </c>
      <c r="C7" s="54">
        <v>54338</v>
      </c>
      <c r="D7" s="54">
        <v>102580</v>
      </c>
      <c r="E7" s="55">
        <v>87132</v>
      </c>
      <c r="F7" s="55">
        <v>75812</v>
      </c>
      <c r="G7" s="55">
        <v>108943</v>
      </c>
      <c r="H7" s="56">
        <v>65113</v>
      </c>
      <c r="I7" s="56">
        <v>54873</v>
      </c>
      <c r="J7" s="56">
        <v>98423</v>
      </c>
    </row>
    <row r="8" spans="1:10" x14ac:dyDescent="0.4">
      <c r="A8" s="53" t="s">
        <v>120</v>
      </c>
      <c r="B8" s="54">
        <v>58735</v>
      </c>
      <c r="C8" s="54">
        <v>45984</v>
      </c>
      <c r="D8" s="54">
        <v>35495</v>
      </c>
      <c r="E8" s="55">
        <v>55487</v>
      </c>
      <c r="F8" s="55">
        <v>65782</v>
      </c>
      <c r="G8" s="55">
        <v>25732</v>
      </c>
      <c r="H8" s="56">
        <v>78543</v>
      </c>
      <c r="I8" s="56">
        <v>84563</v>
      </c>
      <c r="J8" s="56">
        <v>84513</v>
      </c>
    </row>
    <row r="9" spans="1:10" x14ac:dyDescent="0.4">
      <c r="A9" s="53" t="s">
        <v>121</v>
      </c>
      <c r="B9" s="54">
        <v>78513</v>
      </c>
      <c r="C9" s="54">
        <v>54324</v>
      </c>
      <c r="D9" s="54">
        <v>65487</v>
      </c>
      <c r="E9" s="55">
        <v>65753</v>
      </c>
      <c r="F9" s="55">
        <v>75435</v>
      </c>
      <c r="G9" s="55">
        <v>15685</v>
      </c>
      <c r="H9" s="56">
        <v>65421</v>
      </c>
      <c r="I9" s="56">
        <v>66541</v>
      </c>
      <c r="J9" s="56">
        <v>48632</v>
      </c>
    </row>
    <row r="10" spans="1:10" x14ac:dyDescent="0.4">
      <c r="A10" s="53" t="s">
        <v>122</v>
      </c>
      <c r="B10" s="54">
        <v>65487</v>
      </c>
      <c r="C10" s="54">
        <v>65412</v>
      </c>
      <c r="D10" s="54">
        <v>78543</v>
      </c>
      <c r="E10" s="55">
        <v>78521</v>
      </c>
      <c r="F10" s="55">
        <v>54984</v>
      </c>
      <c r="G10" s="55">
        <v>18963</v>
      </c>
      <c r="H10" s="56">
        <v>84521</v>
      </c>
      <c r="I10" s="56">
        <v>64578</v>
      </c>
      <c r="J10" s="56">
        <v>86543</v>
      </c>
    </row>
    <row r="11" spans="1:10" x14ac:dyDescent="0.4">
      <c r="B11" s="43">
        <v>1</v>
      </c>
      <c r="C11" s="43">
        <v>1</v>
      </c>
      <c r="D11" s="43">
        <v>1</v>
      </c>
      <c r="E11" s="43">
        <v>2</v>
      </c>
      <c r="F11" s="43">
        <v>2</v>
      </c>
      <c r="G11" s="43">
        <v>2</v>
      </c>
      <c r="H11" s="43">
        <v>3</v>
      </c>
      <c r="I11" s="43">
        <v>3</v>
      </c>
      <c r="J11" s="43">
        <v>3</v>
      </c>
    </row>
    <row r="13" spans="1:10" ht="17.5" thickBot="1" x14ac:dyDescent="0.45">
      <c r="A13" s="45" t="s">
        <v>106</v>
      </c>
      <c r="B13" s="57" t="s">
        <v>123</v>
      </c>
      <c r="C13" s="58" t="s">
        <v>124</v>
      </c>
      <c r="D13" s="59" t="s">
        <v>125</v>
      </c>
    </row>
    <row r="14" spans="1:10" ht="17.5" thickTop="1" x14ac:dyDescent="0.4">
      <c r="A14" s="53" t="s">
        <v>117</v>
      </c>
      <c r="B14" s="60">
        <f>SUMIF($B$11:$J$11,COLUMN(A1),$B5:$J5)</f>
        <v>212151</v>
      </c>
      <c r="C14" s="61">
        <f t="shared" ref="C14:D14" si="0">SUMIF($B$11:$J$11,COLUMN(B1),$B5:$J5)</f>
        <v>298486</v>
      </c>
      <c r="D14" s="62">
        <f t="shared" si="0"/>
        <v>209883</v>
      </c>
    </row>
    <row r="15" spans="1:10" x14ac:dyDescent="0.4">
      <c r="A15" s="53" t="s">
        <v>118</v>
      </c>
      <c r="B15" s="60">
        <f t="shared" ref="B15:D19" si="1">SUMIF($B$11:$J$11,COLUMN(A2),$B6:$J6)</f>
        <v>261473</v>
      </c>
      <c r="C15" s="61">
        <f t="shared" si="1"/>
        <v>264861</v>
      </c>
      <c r="D15" s="62">
        <f t="shared" si="1"/>
        <v>177807</v>
      </c>
    </row>
    <row r="16" spans="1:10" x14ac:dyDescent="0.4">
      <c r="A16" s="53" t="s">
        <v>119</v>
      </c>
      <c r="B16" s="60">
        <f t="shared" si="1"/>
        <v>235550</v>
      </c>
      <c r="C16" s="61">
        <f t="shared" si="1"/>
        <v>271887</v>
      </c>
      <c r="D16" s="62">
        <f t="shared" si="1"/>
        <v>218409</v>
      </c>
    </row>
    <row r="17" spans="1:4" x14ac:dyDescent="0.4">
      <c r="A17" s="53" t="s">
        <v>120</v>
      </c>
      <c r="B17" s="60">
        <f t="shared" si="1"/>
        <v>140214</v>
      </c>
      <c r="C17" s="61">
        <f t="shared" si="1"/>
        <v>147001</v>
      </c>
      <c r="D17" s="62">
        <f t="shared" si="1"/>
        <v>247619</v>
      </c>
    </row>
    <row r="18" spans="1:4" x14ac:dyDescent="0.4">
      <c r="A18" s="53" t="s">
        <v>121</v>
      </c>
      <c r="B18" s="60">
        <f t="shared" si="1"/>
        <v>198324</v>
      </c>
      <c r="C18" s="61">
        <f t="shared" si="1"/>
        <v>156873</v>
      </c>
      <c r="D18" s="62">
        <f t="shared" si="1"/>
        <v>180594</v>
      </c>
    </row>
    <row r="19" spans="1:4" x14ac:dyDescent="0.4">
      <c r="A19" s="53" t="s">
        <v>122</v>
      </c>
      <c r="B19" s="60">
        <f t="shared" si="1"/>
        <v>209442</v>
      </c>
      <c r="C19" s="61">
        <f t="shared" si="1"/>
        <v>152468</v>
      </c>
      <c r="D19" s="62">
        <f t="shared" si="1"/>
        <v>235642</v>
      </c>
    </row>
  </sheetData>
  <mergeCells count="4">
    <mergeCell ref="A1:J1"/>
    <mergeCell ref="B3:D3"/>
    <mergeCell ref="E3:G3"/>
    <mergeCell ref="H3:J3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F0D83-194B-4853-BD10-519E0B92031B}">
  <dimension ref="A1:L57"/>
  <sheetViews>
    <sheetView workbookViewId="0">
      <selection activeCell="K3" sqref="K3"/>
    </sheetView>
  </sheetViews>
  <sheetFormatPr defaultColWidth="8.26953125" defaultRowHeight="17" x14ac:dyDescent="0.4"/>
  <cols>
    <col min="1" max="1" width="12.7265625" style="64" customWidth="1"/>
    <col min="2" max="4" width="8.453125" style="64" bestFit="1" customWidth="1"/>
    <col min="5" max="7" width="10.81640625" style="64" customWidth="1"/>
    <col min="8" max="9" width="8.26953125" style="64"/>
    <col min="10" max="10" width="9.08984375" style="64" customWidth="1"/>
    <col min="11" max="11" width="11.7265625" style="64" customWidth="1"/>
    <col min="12" max="12" width="13.36328125" style="64" customWidth="1"/>
    <col min="13" max="16384" width="8.26953125" style="64"/>
  </cols>
  <sheetData>
    <row r="1" spans="1:12" x14ac:dyDescent="0.4">
      <c r="A1" s="63" t="s">
        <v>126</v>
      </c>
    </row>
    <row r="2" spans="1:12" x14ac:dyDescent="0.4">
      <c r="A2" s="65" t="s">
        <v>127</v>
      </c>
      <c r="B2" s="65" t="s">
        <v>128</v>
      </c>
      <c r="C2" s="65" t="s">
        <v>129</v>
      </c>
      <c r="D2" s="65" t="s">
        <v>130</v>
      </c>
      <c r="E2" s="65" t="s">
        <v>131</v>
      </c>
      <c r="F2" s="65" t="s">
        <v>132</v>
      </c>
      <c r="G2" s="66" t="s">
        <v>133</v>
      </c>
      <c r="J2" s="66" t="s">
        <v>134</v>
      </c>
      <c r="K2" s="66" t="s">
        <v>130</v>
      </c>
      <c r="L2" s="66" t="s">
        <v>133</v>
      </c>
    </row>
    <row r="3" spans="1:12" x14ac:dyDescent="0.4">
      <c r="A3" s="67">
        <v>42029</v>
      </c>
      <c r="B3" s="68">
        <v>841</v>
      </c>
      <c r="C3" s="68">
        <v>0</v>
      </c>
      <c r="D3" s="68">
        <f>B3-C3</f>
        <v>841</v>
      </c>
      <c r="E3" s="69">
        <v>272459.59999999998</v>
      </c>
      <c r="F3" s="69">
        <v>0</v>
      </c>
      <c r="G3" s="70">
        <f>E3-F3</f>
        <v>272459.59999999998</v>
      </c>
      <c r="H3" s="64">
        <f>YEAR(A3)</f>
        <v>2015</v>
      </c>
      <c r="J3" s="71">
        <v>2015</v>
      </c>
      <c r="K3" s="72">
        <f>SUMIF($H$3:$H$57,J3,$D$3:$D$57)</f>
        <v>5289</v>
      </c>
      <c r="L3" s="72">
        <f>SUMIF($H$3:$H$57,J3,$G$3:$G$57)</f>
        <v>1747352.16</v>
      </c>
    </row>
    <row r="4" spans="1:12" x14ac:dyDescent="0.4">
      <c r="A4" s="73">
        <v>42060</v>
      </c>
      <c r="B4" s="74">
        <v>581</v>
      </c>
      <c r="C4" s="74">
        <v>26</v>
      </c>
      <c r="D4" s="74">
        <f t="shared" ref="D4:D57" si="0">B4-C4</f>
        <v>555</v>
      </c>
      <c r="E4" s="75">
        <v>194953.85</v>
      </c>
      <c r="F4" s="75">
        <v>9006.2000000000007</v>
      </c>
      <c r="G4" s="76">
        <f t="shared" ref="G4:G57" si="1">E4-F4</f>
        <v>185947.65</v>
      </c>
      <c r="H4" s="64">
        <f t="shared" ref="H4:H57" si="2">YEAR(A4)</f>
        <v>2015</v>
      </c>
      <c r="J4" s="71">
        <v>2016</v>
      </c>
      <c r="K4" s="72">
        <f t="shared" ref="K4:K7" si="3">SUMIF($H$3:$H$57,J4,$D$3:$D$57)</f>
        <v>2216</v>
      </c>
      <c r="L4" s="72">
        <f t="shared" ref="L4:L7" si="4">SUMIF($H$3:$H$57,J4,$G$3:$G$57)</f>
        <v>715138.62999999989</v>
      </c>
    </row>
    <row r="5" spans="1:12" x14ac:dyDescent="0.4">
      <c r="A5" s="67">
        <v>42088</v>
      </c>
      <c r="B5" s="68">
        <v>552</v>
      </c>
      <c r="C5" s="68">
        <v>23</v>
      </c>
      <c r="D5" s="68">
        <f t="shared" si="0"/>
        <v>529</v>
      </c>
      <c r="E5" s="69">
        <v>184689.48</v>
      </c>
      <c r="F5" s="69">
        <v>7626.02</v>
      </c>
      <c r="G5" s="70">
        <f t="shared" si="1"/>
        <v>177063.46000000002</v>
      </c>
      <c r="H5" s="64">
        <f t="shared" si="2"/>
        <v>2015</v>
      </c>
      <c r="J5" s="71">
        <v>2017</v>
      </c>
      <c r="K5" s="72">
        <f t="shared" si="3"/>
        <v>790</v>
      </c>
      <c r="L5" s="72">
        <f t="shared" si="4"/>
        <v>250209.70000000004</v>
      </c>
    </row>
    <row r="6" spans="1:12" x14ac:dyDescent="0.4">
      <c r="A6" s="73">
        <v>42119</v>
      </c>
      <c r="B6" s="74">
        <v>660</v>
      </c>
      <c r="C6" s="74">
        <v>44</v>
      </c>
      <c r="D6" s="74">
        <f t="shared" si="0"/>
        <v>616</v>
      </c>
      <c r="E6" s="75">
        <v>218474.12</v>
      </c>
      <c r="F6" s="75">
        <v>14284.04</v>
      </c>
      <c r="G6" s="76">
        <f t="shared" si="1"/>
        <v>204190.07999999999</v>
      </c>
      <c r="H6" s="64">
        <f t="shared" si="2"/>
        <v>2015</v>
      </c>
      <c r="J6" s="71">
        <v>2018</v>
      </c>
      <c r="K6" s="72">
        <f t="shared" si="3"/>
        <v>587</v>
      </c>
      <c r="L6" s="72">
        <f t="shared" si="4"/>
        <v>190847.68</v>
      </c>
    </row>
    <row r="7" spans="1:12" x14ac:dyDescent="0.4">
      <c r="A7" s="67">
        <v>42149</v>
      </c>
      <c r="B7" s="68">
        <v>346</v>
      </c>
      <c r="C7" s="68">
        <v>45</v>
      </c>
      <c r="D7" s="68">
        <f t="shared" si="0"/>
        <v>301</v>
      </c>
      <c r="E7" s="69">
        <v>114930.91</v>
      </c>
      <c r="F7" s="69">
        <v>14594.65</v>
      </c>
      <c r="G7" s="70">
        <f t="shared" si="1"/>
        <v>100336.26000000001</v>
      </c>
      <c r="H7" s="64">
        <f t="shared" si="2"/>
        <v>2015</v>
      </c>
      <c r="J7" s="71">
        <v>2019</v>
      </c>
      <c r="K7" s="72">
        <f t="shared" si="3"/>
        <v>235</v>
      </c>
      <c r="L7" s="72">
        <f t="shared" si="4"/>
        <v>75450.2</v>
      </c>
    </row>
    <row r="8" spans="1:12" x14ac:dyDescent="0.4">
      <c r="A8" s="73">
        <v>42180</v>
      </c>
      <c r="B8" s="74">
        <v>305</v>
      </c>
      <c r="C8" s="74">
        <v>108</v>
      </c>
      <c r="D8" s="74">
        <f t="shared" si="0"/>
        <v>197</v>
      </c>
      <c r="E8" s="75">
        <v>99600.85</v>
      </c>
      <c r="F8" s="75">
        <v>35520.1</v>
      </c>
      <c r="G8" s="76">
        <f t="shared" si="1"/>
        <v>64080.750000000007</v>
      </c>
      <c r="H8" s="64">
        <f t="shared" si="2"/>
        <v>2015</v>
      </c>
    </row>
    <row r="9" spans="1:12" x14ac:dyDescent="0.4">
      <c r="A9" s="67">
        <v>42210</v>
      </c>
      <c r="B9" s="68">
        <v>534</v>
      </c>
      <c r="C9" s="68">
        <v>28</v>
      </c>
      <c r="D9" s="68">
        <f t="shared" si="0"/>
        <v>506</v>
      </c>
      <c r="E9" s="69">
        <v>179153.13</v>
      </c>
      <c r="F9" s="69">
        <v>9023.35</v>
      </c>
      <c r="G9" s="70">
        <f t="shared" si="1"/>
        <v>170129.78</v>
      </c>
      <c r="H9" s="64">
        <f t="shared" si="2"/>
        <v>2015</v>
      </c>
    </row>
    <row r="10" spans="1:12" x14ac:dyDescent="0.4">
      <c r="A10" s="73">
        <v>42241</v>
      </c>
      <c r="B10" s="74">
        <v>435</v>
      </c>
      <c r="C10" s="74">
        <v>37</v>
      </c>
      <c r="D10" s="74">
        <f t="shared" si="0"/>
        <v>398</v>
      </c>
      <c r="E10" s="75">
        <v>144178.69</v>
      </c>
      <c r="F10" s="75">
        <v>11975.85</v>
      </c>
      <c r="G10" s="76">
        <f t="shared" si="1"/>
        <v>132202.84</v>
      </c>
      <c r="H10" s="64">
        <f t="shared" si="2"/>
        <v>2015</v>
      </c>
    </row>
    <row r="11" spans="1:12" x14ac:dyDescent="0.4">
      <c r="A11" s="67">
        <v>42272</v>
      </c>
      <c r="B11" s="68">
        <v>527</v>
      </c>
      <c r="C11" s="68">
        <v>79</v>
      </c>
      <c r="D11" s="68">
        <f t="shared" si="0"/>
        <v>448</v>
      </c>
      <c r="E11" s="69">
        <v>170779.51999999999</v>
      </c>
      <c r="F11" s="69">
        <v>26744.95</v>
      </c>
      <c r="G11" s="70">
        <f t="shared" si="1"/>
        <v>144034.56999999998</v>
      </c>
      <c r="H11" s="64">
        <f t="shared" si="2"/>
        <v>2015</v>
      </c>
    </row>
    <row r="12" spans="1:12" x14ac:dyDescent="0.4">
      <c r="A12" s="73">
        <v>42302</v>
      </c>
      <c r="B12" s="74">
        <v>441</v>
      </c>
      <c r="C12" s="74">
        <v>81</v>
      </c>
      <c r="D12" s="74">
        <f t="shared" si="0"/>
        <v>360</v>
      </c>
      <c r="E12" s="75">
        <v>146794.60999999999</v>
      </c>
      <c r="F12" s="75">
        <v>26355.69</v>
      </c>
      <c r="G12" s="76">
        <f t="shared" si="1"/>
        <v>120438.91999999998</v>
      </c>
      <c r="H12" s="64">
        <f t="shared" si="2"/>
        <v>2015</v>
      </c>
    </row>
    <row r="13" spans="1:12" x14ac:dyDescent="0.4">
      <c r="A13" s="67">
        <v>42333</v>
      </c>
      <c r="B13" s="68">
        <v>317</v>
      </c>
      <c r="C13" s="68">
        <v>48</v>
      </c>
      <c r="D13" s="68">
        <f t="shared" si="0"/>
        <v>269</v>
      </c>
      <c r="E13" s="69">
        <v>100798.9</v>
      </c>
      <c r="F13" s="69">
        <v>16008.3</v>
      </c>
      <c r="G13" s="70">
        <f t="shared" si="1"/>
        <v>84790.599999999991</v>
      </c>
      <c r="H13" s="64">
        <f t="shared" si="2"/>
        <v>2015</v>
      </c>
    </row>
    <row r="14" spans="1:12" x14ac:dyDescent="0.4">
      <c r="A14" s="73">
        <v>42363</v>
      </c>
      <c r="B14" s="74">
        <v>334</v>
      </c>
      <c r="C14" s="74">
        <v>65</v>
      </c>
      <c r="D14" s="74">
        <f t="shared" si="0"/>
        <v>269</v>
      </c>
      <c r="E14" s="75">
        <v>113531.56</v>
      </c>
      <c r="F14" s="75">
        <v>21853.91</v>
      </c>
      <c r="G14" s="76">
        <f t="shared" si="1"/>
        <v>91677.65</v>
      </c>
      <c r="H14" s="64">
        <f t="shared" si="2"/>
        <v>2015</v>
      </c>
    </row>
    <row r="15" spans="1:12" x14ac:dyDescent="0.4">
      <c r="A15" s="67">
        <v>42394</v>
      </c>
      <c r="B15" s="68">
        <v>521</v>
      </c>
      <c r="C15" s="68">
        <v>47</v>
      </c>
      <c r="D15" s="68">
        <f t="shared" si="0"/>
        <v>474</v>
      </c>
      <c r="E15" s="69">
        <v>171220.86</v>
      </c>
      <c r="F15" s="69">
        <v>15698.33</v>
      </c>
      <c r="G15" s="70">
        <f t="shared" si="1"/>
        <v>155522.53</v>
      </c>
      <c r="H15" s="64">
        <f t="shared" si="2"/>
        <v>2016</v>
      </c>
    </row>
    <row r="16" spans="1:12" x14ac:dyDescent="0.4">
      <c r="A16" s="73">
        <v>42425</v>
      </c>
      <c r="B16" s="74">
        <v>204</v>
      </c>
      <c r="C16" s="74">
        <v>52</v>
      </c>
      <c r="D16" s="74">
        <f t="shared" si="0"/>
        <v>152</v>
      </c>
      <c r="E16" s="75">
        <v>69008.22</v>
      </c>
      <c r="F16" s="75">
        <v>17419.5</v>
      </c>
      <c r="G16" s="76">
        <f t="shared" si="1"/>
        <v>51588.72</v>
      </c>
      <c r="H16" s="64">
        <f t="shared" si="2"/>
        <v>2016</v>
      </c>
    </row>
    <row r="17" spans="1:8" x14ac:dyDescent="0.4">
      <c r="A17" s="67">
        <v>42454</v>
      </c>
      <c r="B17" s="68">
        <v>302</v>
      </c>
      <c r="C17" s="68">
        <v>50</v>
      </c>
      <c r="D17" s="68">
        <f t="shared" si="0"/>
        <v>252</v>
      </c>
      <c r="E17" s="69">
        <v>99451.79</v>
      </c>
      <c r="F17" s="69">
        <v>16613.45</v>
      </c>
      <c r="G17" s="70">
        <f t="shared" si="1"/>
        <v>82838.34</v>
      </c>
      <c r="H17" s="64">
        <f t="shared" si="2"/>
        <v>2016</v>
      </c>
    </row>
    <row r="18" spans="1:8" x14ac:dyDescent="0.4">
      <c r="A18" s="73">
        <v>42485</v>
      </c>
      <c r="B18" s="74">
        <v>368</v>
      </c>
      <c r="C18" s="74">
        <v>46</v>
      </c>
      <c r="D18" s="74">
        <f t="shared" si="0"/>
        <v>322</v>
      </c>
      <c r="E18" s="75">
        <v>121891.63</v>
      </c>
      <c r="F18" s="75">
        <v>15414.54</v>
      </c>
      <c r="G18" s="76">
        <f t="shared" si="1"/>
        <v>106477.09</v>
      </c>
      <c r="H18" s="64">
        <f t="shared" si="2"/>
        <v>2016</v>
      </c>
    </row>
    <row r="19" spans="1:8" x14ac:dyDescent="0.4">
      <c r="A19" s="67">
        <v>42515</v>
      </c>
      <c r="B19" s="68">
        <v>312</v>
      </c>
      <c r="C19" s="68">
        <v>84</v>
      </c>
      <c r="D19" s="68">
        <f t="shared" si="0"/>
        <v>228</v>
      </c>
      <c r="E19" s="69">
        <v>98110.3</v>
      </c>
      <c r="F19" s="69">
        <v>28900.2</v>
      </c>
      <c r="G19" s="70">
        <f t="shared" si="1"/>
        <v>69210.100000000006</v>
      </c>
      <c r="H19" s="64">
        <f t="shared" si="2"/>
        <v>2016</v>
      </c>
    </row>
    <row r="20" spans="1:8" x14ac:dyDescent="0.4">
      <c r="A20" s="73">
        <v>42546</v>
      </c>
      <c r="B20" s="74">
        <v>179</v>
      </c>
      <c r="C20" s="74">
        <v>33</v>
      </c>
      <c r="D20" s="74">
        <f t="shared" si="0"/>
        <v>146</v>
      </c>
      <c r="E20" s="75">
        <v>58450.83</v>
      </c>
      <c r="F20" s="75">
        <v>10645.16</v>
      </c>
      <c r="G20" s="76">
        <f t="shared" si="1"/>
        <v>47805.67</v>
      </c>
      <c r="H20" s="64">
        <f t="shared" si="2"/>
        <v>2016</v>
      </c>
    </row>
    <row r="21" spans="1:8" x14ac:dyDescent="0.4">
      <c r="A21" s="67">
        <v>42576</v>
      </c>
      <c r="B21" s="68">
        <v>203</v>
      </c>
      <c r="C21" s="68">
        <v>77</v>
      </c>
      <c r="D21" s="68">
        <f t="shared" si="0"/>
        <v>126</v>
      </c>
      <c r="E21" s="69">
        <v>65808.679999999993</v>
      </c>
      <c r="F21" s="69">
        <v>25344.57</v>
      </c>
      <c r="G21" s="70">
        <f t="shared" si="1"/>
        <v>40464.109999999993</v>
      </c>
      <c r="H21" s="64">
        <f t="shared" si="2"/>
        <v>2016</v>
      </c>
    </row>
    <row r="22" spans="1:8" x14ac:dyDescent="0.4">
      <c r="A22" s="73">
        <v>42607</v>
      </c>
      <c r="B22" s="74">
        <v>194</v>
      </c>
      <c r="C22" s="74">
        <v>47</v>
      </c>
      <c r="D22" s="74">
        <f t="shared" si="0"/>
        <v>147</v>
      </c>
      <c r="E22" s="75">
        <v>60579.87</v>
      </c>
      <c r="F22" s="75">
        <v>15567.12</v>
      </c>
      <c r="G22" s="76">
        <f t="shared" si="1"/>
        <v>45012.75</v>
      </c>
      <c r="H22" s="64">
        <f t="shared" si="2"/>
        <v>2016</v>
      </c>
    </row>
    <row r="23" spans="1:8" x14ac:dyDescent="0.4">
      <c r="A23" s="67">
        <v>42638</v>
      </c>
      <c r="B23" s="68">
        <v>128</v>
      </c>
      <c r="C23" s="68">
        <v>46</v>
      </c>
      <c r="D23" s="68">
        <f t="shared" si="0"/>
        <v>82</v>
      </c>
      <c r="E23" s="69">
        <v>41309.449999999997</v>
      </c>
      <c r="F23" s="69">
        <v>15918.47</v>
      </c>
      <c r="G23" s="70">
        <f t="shared" si="1"/>
        <v>25390.979999999996</v>
      </c>
      <c r="H23" s="64">
        <f t="shared" si="2"/>
        <v>2016</v>
      </c>
    </row>
    <row r="24" spans="1:8" x14ac:dyDescent="0.4">
      <c r="A24" s="73">
        <v>42668</v>
      </c>
      <c r="B24" s="74">
        <v>170</v>
      </c>
      <c r="C24" s="74">
        <v>46</v>
      </c>
      <c r="D24" s="74">
        <f t="shared" si="0"/>
        <v>124</v>
      </c>
      <c r="E24" s="75">
        <v>54401.65</v>
      </c>
      <c r="F24" s="75">
        <v>14962.65</v>
      </c>
      <c r="G24" s="76">
        <f t="shared" si="1"/>
        <v>39439</v>
      </c>
      <c r="H24" s="64">
        <f t="shared" si="2"/>
        <v>2016</v>
      </c>
    </row>
    <row r="25" spans="1:8" x14ac:dyDescent="0.4">
      <c r="A25" s="67">
        <v>42699</v>
      </c>
      <c r="B25" s="68">
        <v>147</v>
      </c>
      <c r="C25" s="68">
        <v>45</v>
      </c>
      <c r="D25" s="68">
        <f t="shared" si="0"/>
        <v>102</v>
      </c>
      <c r="E25" s="69">
        <v>46391.25</v>
      </c>
      <c r="F25" s="69">
        <v>14736.66</v>
      </c>
      <c r="G25" s="70">
        <f t="shared" si="1"/>
        <v>31654.59</v>
      </c>
      <c r="H25" s="64">
        <f t="shared" si="2"/>
        <v>2016</v>
      </c>
    </row>
    <row r="26" spans="1:8" x14ac:dyDescent="0.4">
      <c r="A26" s="73">
        <v>42729</v>
      </c>
      <c r="B26" s="74">
        <v>89</v>
      </c>
      <c r="C26" s="74">
        <v>28</v>
      </c>
      <c r="D26" s="74">
        <f t="shared" si="0"/>
        <v>61</v>
      </c>
      <c r="E26" s="75">
        <v>28990.85</v>
      </c>
      <c r="F26" s="75">
        <v>9256.1</v>
      </c>
      <c r="G26" s="76">
        <f t="shared" si="1"/>
        <v>19734.75</v>
      </c>
      <c r="H26" s="64">
        <f t="shared" si="2"/>
        <v>2016</v>
      </c>
    </row>
    <row r="27" spans="1:8" x14ac:dyDescent="0.4">
      <c r="A27" s="67">
        <v>42760</v>
      </c>
      <c r="B27" s="68">
        <v>181</v>
      </c>
      <c r="C27" s="68">
        <v>30</v>
      </c>
      <c r="D27" s="68">
        <f t="shared" si="0"/>
        <v>151</v>
      </c>
      <c r="E27" s="69">
        <v>58202.2</v>
      </c>
      <c r="F27" s="69">
        <v>9724.0499999999993</v>
      </c>
      <c r="G27" s="70">
        <f t="shared" si="1"/>
        <v>48478.149999999994</v>
      </c>
      <c r="H27" s="64">
        <f t="shared" si="2"/>
        <v>2017</v>
      </c>
    </row>
    <row r="28" spans="1:8" x14ac:dyDescent="0.4">
      <c r="A28" s="73">
        <v>42791</v>
      </c>
      <c r="B28" s="74">
        <v>119</v>
      </c>
      <c r="C28" s="74">
        <v>16</v>
      </c>
      <c r="D28" s="74">
        <f t="shared" si="0"/>
        <v>103</v>
      </c>
      <c r="E28" s="75">
        <v>38222.449999999997</v>
      </c>
      <c r="F28" s="75">
        <v>5581.1</v>
      </c>
      <c r="G28" s="76">
        <f t="shared" si="1"/>
        <v>32641.35</v>
      </c>
      <c r="H28" s="64">
        <f t="shared" si="2"/>
        <v>2017</v>
      </c>
    </row>
    <row r="29" spans="1:8" x14ac:dyDescent="0.4">
      <c r="A29" s="67">
        <v>42819</v>
      </c>
      <c r="B29" s="68">
        <v>107</v>
      </c>
      <c r="C29" s="68">
        <v>23</v>
      </c>
      <c r="D29" s="68">
        <f t="shared" si="0"/>
        <v>84</v>
      </c>
      <c r="E29" s="69">
        <v>34449.449999999997</v>
      </c>
      <c r="F29" s="69">
        <v>7389.2</v>
      </c>
      <c r="G29" s="70">
        <f t="shared" si="1"/>
        <v>27060.249999999996</v>
      </c>
      <c r="H29" s="64">
        <f t="shared" si="2"/>
        <v>2017</v>
      </c>
    </row>
    <row r="30" spans="1:8" x14ac:dyDescent="0.4">
      <c r="A30" s="73">
        <v>42850</v>
      </c>
      <c r="B30" s="74">
        <v>70</v>
      </c>
      <c r="C30" s="74">
        <v>29</v>
      </c>
      <c r="D30" s="74">
        <f t="shared" si="0"/>
        <v>41</v>
      </c>
      <c r="E30" s="75">
        <v>23093.7</v>
      </c>
      <c r="F30" s="75">
        <v>9427.6</v>
      </c>
      <c r="G30" s="76">
        <f t="shared" si="1"/>
        <v>13666.1</v>
      </c>
      <c r="H30" s="64">
        <f t="shared" si="2"/>
        <v>2017</v>
      </c>
    </row>
    <row r="31" spans="1:8" x14ac:dyDescent="0.4">
      <c r="A31" s="67">
        <v>42880</v>
      </c>
      <c r="B31" s="68">
        <v>71</v>
      </c>
      <c r="C31" s="68">
        <v>14</v>
      </c>
      <c r="D31" s="68">
        <f t="shared" si="0"/>
        <v>57</v>
      </c>
      <c r="E31" s="69">
        <v>20891.150000000001</v>
      </c>
      <c r="F31" s="69">
        <v>4412.45</v>
      </c>
      <c r="G31" s="70">
        <f t="shared" si="1"/>
        <v>16478.7</v>
      </c>
      <c r="H31" s="64">
        <f t="shared" si="2"/>
        <v>2017</v>
      </c>
    </row>
    <row r="32" spans="1:8" x14ac:dyDescent="0.4">
      <c r="A32" s="73">
        <v>42911</v>
      </c>
      <c r="B32" s="74">
        <v>45</v>
      </c>
      <c r="C32" s="74">
        <v>12</v>
      </c>
      <c r="D32" s="74">
        <f t="shared" si="0"/>
        <v>33</v>
      </c>
      <c r="E32" s="75">
        <v>14460.9</v>
      </c>
      <c r="F32" s="75">
        <v>3665.2</v>
      </c>
      <c r="G32" s="76">
        <f t="shared" si="1"/>
        <v>10795.7</v>
      </c>
      <c r="H32" s="64">
        <f t="shared" si="2"/>
        <v>2017</v>
      </c>
    </row>
    <row r="33" spans="1:8" x14ac:dyDescent="0.4">
      <c r="A33" s="67">
        <v>42941</v>
      </c>
      <c r="B33" s="68">
        <v>108</v>
      </c>
      <c r="C33" s="68">
        <v>14</v>
      </c>
      <c r="D33" s="68">
        <f t="shared" si="0"/>
        <v>94</v>
      </c>
      <c r="E33" s="69">
        <v>35284.9</v>
      </c>
      <c r="F33" s="69">
        <v>4351.2</v>
      </c>
      <c r="G33" s="70">
        <f t="shared" si="1"/>
        <v>30933.7</v>
      </c>
      <c r="H33" s="64">
        <f t="shared" si="2"/>
        <v>2017</v>
      </c>
    </row>
    <row r="34" spans="1:8" x14ac:dyDescent="0.4">
      <c r="A34" s="73">
        <v>42972</v>
      </c>
      <c r="B34" s="74">
        <v>100</v>
      </c>
      <c r="C34" s="74">
        <v>30</v>
      </c>
      <c r="D34" s="74">
        <f t="shared" si="0"/>
        <v>70</v>
      </c>
      <c r="E34" s="75">
        <v>30776.9</v>
      </c>
      <c r="F34" s="75">
        <v>10402.700000000001</v>
      </c>
      <c r="G34" s="76">
        <f t="shared" si="1"/>
        <v>20374.2</v>
      </c>
      <c r="H34" s="64">
        <f t="shared" si="2"/>
        <v>2017</v>
      </c>
    </row>
    <row r="35" spans="1:8" x14ac:dyDescent="0.4">
      <c r="A35" s="67">
        <v>43003</v>
      </c>
      <c r="B35" s="68">
        <v>74</v>
      </c>
      <c r="C35" s="68">
        <v>10</v>
      </c>
      <c r="D35" s="68">
        <f t="shared" si="0"/>
        <v>64</v>
      </c>
      <c r="E35" s="69">
        <v>22785</v>
      </c>
      <c r="F35" s="69">
        <v>3094.35</v>
      </c>
      <c r="G35" s="70">
        <f t="shared" si="1"/>
        <v>19690.650000000001</v>
      </c>
      <c r="H35" s="64">
        <f t="shared" si="2"/>
        <v>2017</v>
      </c>
    </row>
    <row r="36" spans="1:8" x14ac:dyDescent="0.4">
      <c r="A36" s="73">
        <v>43033</v>
      </c>
      <c r="B36" s="74">
        <v>36</v>
      </c>
      <c r="C36" s="74">
        <v>3</v>
      </c>
      <c r="D36" s="74">
        <f t="shared" si="0"/>
        <v>33</v>
      </c>
      <c r="E36" s="75">
        <v>11617.9</v>
      </c>
      <c r="F36" s="75">
        <v>950.6</v>
      </c>
      <c r="G36" s="76">
        <f t="shared" si="1"/>
        <v>10667.3</v>
      </c>
      <c r="H36" s="64">
        <f t="shared" si="2"/>
        <v>2017</v>
      </c>
    </row>
    <row r="37" spans="1:8" x14ac:dyDescent="0.4">
      <c r="A37" s="67">
        <v>43064</v>
      </c>
      <c r="B37" s="68">
        <v>42</v>
      </c>
      <c r="C37" s="68">
        <v>14</v>
      </c>
      <c r="D37" s="68">
        <f t="shared" si="0"/>
        <v>28</v>
      </c>
      <c r="E37" s="69">
        <v>12965.4</v>
      </c>
      <c r="F37" s="69">
        <v>4267.8999999999996</v>
      </c>
      <c r="G37" s="70">
        <f t="shared" si="1"/>
        <v>8697.5</v>
      </c>
      <c r="H37" s="64">
        <f t="shared" si="2"/>
        <v>2017</v>
      </c>
    </row>
    <row r="38" spans="1:8" x14ac:dyDescent="0.4">
      <c r="A38" s="73">
        <v>43094</v>
      </c>
      <c r="B38" s="74">
        <v>36</v>
      </c>
      <c r="C38" s="74">
        <v>4</v>
      </c>
      <c r="D38" s="74">
        <f t="shared" si="0"/>
        <v>32</v>
      </c>
      <c r="E38" s="75">
        <v>12005</v>
      </c>
      <c r="F38" s="75">
        <v>1278.9000000000001</v>
      </c>
      <c r="G38" s="76">
        <f t="shared" si="1"/>
        <v>10726.1</v>
      </c>
      <c r="H38" s="64">
        <f t="shared" si="2"/>
        <v>2017</v>
      </c>
    </row>
    <row r="39" spans="1:8" x14ac:dyDescent="0.4">
      <c r="A39" s="67">
        <v>43125</v>
      </c>
      <c r="B39" s="68">
        <v>64</v>
      </c>
      <c r="C39" s="68">
        <v>15</v>
      </c>
      <c r="D39" s="68">
        <f t="shared" si="0"/>
        <v>49</v>
      </c>
      <c r="E39" s="69">
        <v>20629</v>
      </c>
      <c r="F39" s="69">
        <v>4549.6499999999996</v>
      </c>
      <c r="G39" s="70">
        <f t="shared" si="1"/>
        <v>16079.35</v>
      </c>
      <c r="H39" s="64">
        <f t="shared" si="2"/>
        <v>2018</v>
      </c>
    </row>
    <row r="40" spans="1:8" x14ac:dyDescent="0.4">
      <c r="A40" s="73">
        <v>43156</v>
      </c>
      <c r="B40" s="74">
        <v>35</v>
      </c>
      <c r="C40" s="74">
        <v>19</v>
      </c>
      <c r="D40" s="74">
        <f t="shared" si="0"/>
        <v>16</v>
      </c>
      <c r="E40" s="75">
        <v>11186.7</v>
      </c>
      <c r="F40" s="75">
        <v>5654.6</v>
      </c>
      <c r="G40" s="76">
        <f t="shared" si="1"/>
        <v>5532.1</v>
      </c>
      <c r="H40" s="64">
        <f t="shared" si="2"/>
        <v>2018</v>
      </c>
    </row>
    <row r="41" spans="1:8" x14ac:dyDescent="0.4">
      <c r="A41" s="67">
        <v>43184</v>
      </c>
      <c r="B41" s="68">
        <v>103</v>
      </c>
      <c r="C41" s="68">
        <v>6</v>
      </c>
      <c r="D41" s="68">
        <f t="shared" si="0"/>
        <v>97</v>
      </c>
      <c r="E41" s="69">
        <v>34738.550000000003</v>
      </c>
      <c r="F41" s="69">
        <v>1871.8</v>
      </c>
      <c r="G41" s="70">
        <f t="shared" si="1"/>
        <v>32866.75</v>
      </c>
      <c r="H41" s="64">
        <f t="shared" si="2"/>
        <v>2018</v>
      </c>
    </row>
    <row r="42" spans="1:8" x14ac:dyDescent="0.4">
      <c r="A42" s="73">
        <v>43215</v>
      </c>
      <c r="B42" s="74">
        <v>72</v>
      </c>
      <c r="C42" s="74">
        <v>4</v>
      </c>
      <c r="D42" s="74">
        <f t="shared" si="0"/>
        <v>68</v>
      </c>
      <c r="E42" s="75">
        <v>22990.799999999999</v>
      </c>
      <c r="F42" s="75">
        <v>1276.45</v>
      </c>
      <c r="G42" s="76">
        <f t="shared" si="1"/>
        <v>21714.35</v>
      </c>
      <c r="H42" s="64">
        <f t="shared" si="2"/>
        <v>2018</v>
      </c>
    </row>
    <row r="43" spans="1:8" x14ac:dyDescent="0.4">
      <c r="A43" s="67">
        <v>43245</v>
      </c>
      <c r="B43" s="68">
        <v>52</v>
      </c>
      <c r="C43" s="68">
        <v>6</v>
      </c>
      <c r="D43" s="68">
        <f t="shared" si="0"/>
        <v>46</v>
      </c>
      <c r="E43" s="69">
        <v>16260.65</v>
      </c>
      <c r="F43" s="69">
        <v>1920.8</v>
      </c>
      <c r="G43" s="70">
        <f t="shared" si="1"/>
        <v>14339.85</v>
      </c>
      <c r="H43" s="64">
        <f t="shared" si="2"/>
        <v>2018</v>
      </c>
    </row>
    <row r="44" spans="1:8" x14ac:dyDescent="0.4">
      <c r="A44" s="73">
        <v>43276</v>
      </c>
      <c r="B44" s="74">
        <v>36</v>
      </c>
      <c r="C44" s="74">
        <v>2</v>
      </c>
      <c r="D44" s="74">
        <f t="shared" si="0"/>
        <v>34</v>
      </c>
      <c r="E44" s="75">
        <v>11706.1</v>
      </c>
      <c r="F44" s="75">
        <v>637</v>
      </c>
      <c r="G44" s="76">
        <f t="shared" si="1"/>
        <v>11069.1</v>
      </c>
      <c r="H44" s="64">
        <f t="shared" si="2"/>
        <v>2018</v>
      </c>
    </row>
    <row r="45" spans="1:8" x14ac:dyDescent="0.4">
      <c r="A45" s="67">
        <v>43306</v>
      </c>
      <c r="B45" s="68">
        <v>57</v>
      </c>
      <c r="C45" s="68">
        <v>10</v>
      </c>
      <c r="D45" s="68">
        <f t="shared" si="0"/>
        <v>47</v>
      </c>
      <c r="E45" s="69">
        <v>19340.3</v>
      </c>
      <c r="F45" s="69">
        <v>3170.3</v>
      </c>
      <c r="G45" s="70">
        <f t="shared" si="1"/>
        <v>16170</v>
      </c>
      <c r="H45" s="64">
        <f t="shared" si="2"/>
        <v>2018</v>
      </c>
    </row>
    <row r="46" spans="1:8" x14ac:dyDescent="0.4">
      <c r="A46" s="73">
        <v>43337</v>
      </c>
      <c r="B46" s="74">
        <v>60</v>
      </c>
      <c r="C46" s="74">
        <v>10</v>
      </c>
      <c r="D46" s="74">
        <f t="shared" si="0"/>
        <v>50</v>
      </c>
      <c r="E46" s="75">
        <v>19524.05</v>
      </c>
      <c r="F46" s="75">
        <v>3525.55</v>
      </c>
      <c r="G46" s="76">
        <f t="shared" si="1"/>
        <v>15998.5</v>
      </c>
      <c r="H46" s="64">
        <f t="shared" si="2"/>
        <v>2018</v>
      </c>
    </row>
    <row r="47" spans="1:8" x14ac:dyDescent="0.4">
      <c r="A47" s="67">
        <v>43368</v>
      </c>
      <c r="B47" s="68">
        <v>41</v>
      </c>
      <c r="C47" s="68">
        <v>0</v>
      </c>
      <c r="D47" s="68">
        <f t="shared" si="0"/>
        <v>41</v>
      </c>
      <c r="E47" s="69">
        <v>13112.4</v>
      </c>
      <c r="F47" s="69">
        <v>0</v>
      </c>
      <c r="G47" s="70">
        <f t="shared" si="1"/>
        <v>13112.4</v>
      </c>
      <c r="H47" s="64">
        <f t="shared" si="2"/>
        <v>2018</v>
      </c>
    </row>
    <row r="48" spans="1:8" x14ac:dyDescent="0.4">
      <c r="A48" s="73">
        <v>43398</v>
      </c>
      <c r="B48" s="74">
        <v>47</v>
      </c>
      <c r="C48" s="74">
        <v>3</v>
      </c>
      <c r="D48" s="74">
        <f t="shared" si="0"/>
        <v>44</v>
      </c>
      <c r="E48" s="75">
        <v>15393.35</v>
      </c>
      <c r="F48" s="75">
        <v>975.1</v>
      </c>
      <c r="G48" s="76">
        <f t="shared" si="1"/>
        <v>14418.25</v>
      </c>
      <c r="H48" s="64">
        <f t="shared" si="2"/>
        <v>2018</v>
      </c>
    </row>
    <row r="49" spans="1:8" x14ac:dyDescent="0.4">
      <c r="A49" s="67">
        <v>43429</v>
      </c>
      <c r="B49" s="68">
        <v>55</v>
      </c>
      <c r="C49" s="68">
        <v>2</v>
      </c>
      <c r="D49" s="68">
        <f t="shared" si="0"/>
        <v>53</v>
      </c>
      <c r="E49" s="69">
        <v>17015.28</v>
      </c>
      <c r="F49" s="69">
        <v>602.70000000000005</v>
      </c>
      <c r="G49" s="70">
        <f t="shared" si="1"/>
        <v>16412.579999999998</v>
      </c>
      <c r="H49" s="64">
        <f t="shared" si="2"/>
        <v>2018</v>
      </c>
    </row>
    <row r="50" spans="1:8" x14ac:dyDescent="0.4">
      <c r="A50" s="73">
        <v>43459</v>
      </c>
      <c r="B50" s="74">
        <v>51</v>
      </c>
      <c r="C50" s="74">
        <v>9</v>
      </c>
      <c r="D50" s="74">
        <f t="shared" si="0"/>
        <v>42</v>
      </c>
      <c r="E50" s="75">
        <v>15885.8</v>
      </c>
      <c r="F50" s="75">
        <v>2751.35</v>
      </c>
      <c r="G50" s="76">
        <f t="shared" si="1"/>
        <v>13134.449999999999</v>
      </c>
      <c r="H50" s="64">
        <f t="shared" si="2"/>
        <v>2018</v>
      </c>
    </row>
    <row r="51" spans="1:8" x14ac:dyDescent="0.4">
      <c r="A51" s="67">
        <v>43490</v>
      </c>
      <c r="B51" s="68">
        <v>46</v>
      </c>
      <c r="C51" s="68">
        <v>4</v>
      </c>
      <c r="D51" s="68">
        <f t="shared" si="0"/>
        <v>42</v>
      </c>
      <c r="E51" s="69">
        <v>14893.55</v>
      </c>
      <c r="F51" s="69">
        <v>1200.5</v>
      </c>
      <c r="G51" s="70">
        <f t="shared" si="1"/>
        <v>13693.05</v>
      </c>
      <c r="H51" s="64">
        <f t="shared" si="2"/>
        <v>2019</v>
      </c>
    </row>
    <row r="52" spans="1:8" x14ac:dyDescent="0.4">
      <c r="A52" s="73">
        <v>43521</v>
      </c>
      <c r="B52" s="74">
        <v>49</v>
      </c>
      <c r="C52" s="74">
        <v>2</v>
      </c>
      <c r="D52" s="74">
        <f t="shared" si="0"/>
        <v>47</v>
      </c>
      <c r="E52" s="75">
        <v>15711.85</v>
      </c>
      <c r="F52" s="75">
        <v>681.1</v>
      </c>
      <c r="G52" s="76">
        <f t="shared" si="1"/>
        <v>15030.75</v>
      </c>
      <c r="H52" s="64">
        <f t="shared" si="2"/>
        <v>2019</v>
      </c>
    </row>
    <row r="53" spans="1:8" x14ac:dyDescent="0.4">
      <c r="A53" s="67">
        <v>43549</v>
      </c>
      <c r="B53" s="68">
        <v>42</v>
      </c>
      <c r="C53" s="68">
        <v>1</v>
      </c>
      <c r="D53" s="68">
        <f t="shared" si="0"/>
        <v>41</v>
      </c>
      <c r="E53" s="69">
        <v>13345.15</v>
      </c>
      <c r="F53" s="69">
        <v>294</v>
      </c>
      <c r="G53" s="70">
        <f t="shared" si="1"/>
        <v>13051.15</v>
      </c>
      <c r="H53" s="64">
        <f t="shared" si="2"/>
        <v>2019</v>
      </c>
    </row>
    <row r="54" spans="1:8" x14ac:dyDescent="0.4">
      <c r="A54" s="73">
        <v>43580</v>
      </c>
      <c r="B54" s="74">
        <v>26</v>
      </c>
      <c r="C54" s="74">
        <v>0</v>
      </c>
      <c r="D54" s="74">
        <f t="shared" si="0"/>
        <v>26</v>
      </c>
      <c r="E54" s="75">
        <v>8209.9500000000007</v>
      </c>
      <c r="F54" s="75">
        <v>0</v>
      </c>
      <c r="G54" s="76">
        <f t="shared" si="1"/>
        <v>8209.9500000000007</v>
      </c>
      <c r="H54" s="64">
        <f t="shared" si="2"/>
        <v>2019</v>
      </c>
    </row>
    <row r="55" spans="1:8" x14ac:dyDescent="0.4">
      <c r="A55" s="67">
        <v>43610</v>
      </c>
      <c r="B55" s="68">
        <v>32</v>
      </c>
      <c r="C55" s="68">
        <v>2</v>
      </c>
      <c r="D55" s="68">
        <f t="shared" si="0"/>
        <v>30</v>
      </c>
      <c r="E55" s="69">
        <v>10512.95</v>
      </c>
      <c r="F55" s="69">
        <v>627.20000000000005</v>
      </c>
      <c r="G55" s="70">
        <f t="shared" si="1"/>
        <v>9885.75</v>
      </c>
      <c r="H55" s="64">
        <f t="shared" si="2"/>
        <v>2019</v>
      </c>
    </row>
    <row r="56" spans="1:8" x14ac:dyDescent="0.4">
      <c r="A56" s="73">
        <v>43641</v>
      </c>
      <c r="B56" s="74">
        <v>26</v>
      </c>
      <c r="C56" s="74">
        <v>1</v>
      </c>
      <c r="D56" s="74">
        <f t="shared" si="0"/>
        <v>25</v>
      </c>
      <c r="E56" s="75">
        <v>8219.75</v>
      </c>
      <c r="F56" s="75">
        <v>333.2</v>
      </c>
      <c r="G56" s="76">
        <f t="shared" si="1"/>
        <v>7886.55</v>
      </c>
      <c r="H56" s="64">
        <f t="shared" si="2"/>
        <v>2019</v>
      </c>
    </row>
    <row r="57" spans="1:8" x14ac:dyDescent="0.4">
      <c r="A57" s="77">
        <v>43671</v>
      </c>
      <c r="B57" s="78">
        <v>25</v>
      </c>
      <c r="C57" s="78">
        <v>1</v>
      </c>
      <c r="D57" s="78">
        <f t="shared" si="0"/>
        <v>24</v>
      </c>
      <c r="E57" s="79">
        <v>7987</v>
      </c>
      <c r="F57" s="79">
        <v>294</v>
      </c>
      <c r="G57" s="80">
        <f t="shared" si="1"/>
        <v>7693</v>
      </c>
      <c r="H57" s="64">
        <f t="shared" si="2"/>
        <v>2019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E22F6-3BA0-4EEA-8F6E-0F3EC0214175}">
  <dimension ref="A1:K57"/>
  <sheetViews>
    <sheetView workbookViewId="0">
      <selection activeCell="C16" sqref="C16"/>
    </sheetView>
  </sheetViews>
  <sheetFormatPr defaultColWidth="8.26953125" defaultRowHeight="17" x14ac:dyDescent="0.4"/>
  <cols>
    <col min="1" max="1" width="12.7265625" style="64" customWidth="1"/>
    <col min="2" max="4" width="8.453125" style="64" bestFit="1" customWidth="1"/>
    <col min="5" max="7" width="10.81640625" style="64" customWidth="1"/>
    <col min="8" max="9" width="8.26953125" style="64"/>
    <col min="10" max="10" width="24" style="64" bestFit="1" customWidth="1"/>
    <col min="11" max="11" width="10.26953125" style="64" bestFit="1" customWidth="1"/>
    <col min="12" max="16384" width="8.26953125" style="64"/>
  </cols>
  <sheetData>
    <row r="1" spans="1:11" x14ac:dyDescent="0.4">
      <c r="A1" s="63" t="s">
        <v>126</v>
      </c>
    </row>
    <row r="2" spans="1:11" x14ac:dyDescent="0.4">
      <c r="A2" s="65" t="s">
        <v>127</v>
      </c>
      <c r="B2" s="65" t="s">
        <v>128</v>
      </c>
      <c r="C2" s="65" t="s">
        <v>129</v>
      </c>
      <c r="D2" s="65" t="s">
        <v>130</v>
      </c>
      <c r="E2" s="65" t="s">
        <v>131</v>
      </c>
      <c r="F2" s="65" t="s">
        <v>132</v>
      </c>
      <c r="G2" s="66" t="s">
        <v>133</v>
      </c>
      <c r="J2" s="63" t="s">
        <v>135</v>
      </c>
      <c r="K2" s="81">
        <f>SUM(SUMIF($H$3:$H$57,{"2015","2016"},$D$3:$D$57))</f>
        <v>7505</v>
      </c>
    </row>
    <row r="3" spans="1:11" x14ac:dyDescent="0.4">
      <c r="A3" s="67">
        <v>42029</v>
      </c>
      <c r="B3" s="68">
        <v>841</v>
      </c>
      <c r="C3" s="68">
        <v>0</v>
      </c>
      <c r="D3" s="68">
        <f>B3-C3</f>
        <v>841</v>
      </c>
      <c r="E3" s="69">
        <v>272459.59999999998</v>
      </c>
      <c r="F3" s="69">
        <v>0</v>
      </c>
      <c r="G3" s="70">
        <f>E3-F3</f>
        <v>272459.59999999998</v>
      </c>
      <c r="H3" s="64">
        <f>YEAR(A3)</f>
        <v>2015</v>
      </c>
    </row>
    <row r="4" spans="1:11" x14ac:dyDescent="0.4">
      <c r="A4" s="73">
        <v>42060</v>
      </c>
      <c r="B4" s="74">
        <v>581</v>
      </c>
      <c r="C4" s="74">
        <v>26</v>
      </c>
      <c r="D4" s="74">
        <f t="shared" ref="D4:D57" si="0">B4-C4</f>
        <v>555</v>
      </c>
      <c r="E4" s="75">
        <v>194953.85</v>
      </c>
      <c r="F4" s="75">
        <v>9006.2000000000007</v>
      </c>
      <c r="G4" s="76">
        <f t="shared" ref="G4:G57" si="1">E4-F4</f>
        <v>185947.65</v>
      </c>
      <c r="H4" s="64">
        <f t="shared" ref="H4:H57" si="2">YEAR(A4)</f>
        <v>2015</v>
      </c>
    </row>
    <row r="5" spans="1:11" x14ac:dyDescent="0.4">
      <c r="A5" s="67">
        <v>42088</v>
      </c>
      <c r="B5" s="68">
        <v>552</v>
      </c>
      <c r="C5" s="68">
        <v>23</v>
      </c>
      <c r="D5" s="68">
        <f t="shared" si="0"/>
        <v>529</v>
      </c>
      <c r="E5" s="69">
        <v>184689.48</v>
      </c>
      <c r="F5" s="69">
        <v>7626.02</v>
      </c>
      <c r="G5" s="70">
        <f t="shared" si="1"/>
        <v>177063.46000000002</v>
      </c>
      <c r="H5" s="64">
        <f t="shared" si="2"/>
        <v>2015</v>
      </c>
    </row>
    <row r="6" spans="1:11" x14ac:dyDescent="0.4">
      <c r="A6" s="73">
        <v>42119</v>
      </c>
      <c r="B6" s="74">
        <v>660</v>
      </c>
      <c r="C6" s="74">
        <v>44</v>
      </c>
      <c r="D6" s="74">
        <f t="shared" si="0"/>
        <v>616</v>
      </c>
      <c r="E6" s="75">
        <v>218474.12</v>
      </c>
      <c r="F6" s="75">
        <v>14284.04</v>
      </c>
      <c r="G6" s="76">
        <f t="shared" si="1"/>
        <v>204190.07999999999</v>
      </c>
      <c r="H6" s="64">
        <f t="shared" si="2"/>
        <v>2015</v>
      </c>
    </row>
    <row r="7" spans="1:11" x14ac:dyDescent="0.4">
      <c r="A7" s="67">
        <v>42149</v>
      </c>
      <c r="B7" s="68">
        <v>346</v>
      </c>
      <c r="C7" s="68">
        <v>45</v>
      </c>
      <c r="D7" s="68">
        <f t="shared" si="0"/>
        <v>301</v>
      </c>
      <c r="E7" s="69">
        <v>114930.91</v>
      </c>
      <c r="F7" s="69">
        <v>14594.65</v>
      </c>
      <c r="G7" s="70">
        <f t="shared" si="1"/>
        <v>100336.26000000001</v>
      </c>
      <c r="H7" s="64">
        <f t="shared" si="2"/>
        <v>2015</v>
      </c>
    </row>
    <row r="8" spans="1:11" x14ac:dyDescent="0.4">
      <c r="A8" s="73">
        <v>42180</v>
      </c>
      <c r="B8" s="74">
        <v>305</v>
      </c>
      <c r="C8" s="74">
        <v>108</v>
      </c>
      <c r="D8" s="74">
        <f t="shared" si="0"/>
        <v>197</v>
      </c>
      <c r="E8" s="75">
        <v>99600.85</v>
      </c>
      <c r="F8" s="75">
        <v>35520.1</v>
      </c>
      <c r="G8" s="76">
        <f t="shared" si="1"/>
        <v>64080.750000000007</v>
      </c>
      <c r="H8" s="64">
        <f t="shared" si="2"/>
        <v>2015</v>
      </c>
    </row>
    <row r="9" spans="1:11" x14ac:dyDescent="0.4">
      <c r="A9" s="67">
        <v>42210</v>
      </c>
      <c r="B9" s="68">
        <v>534</v>
      </c>
      <c r="C9" s="68">
        <v>28</v>
      </c>
      <c r="D9" s="68">
        <f t="shared" si="0"/>
        <v>506</v>
      </c>
      <c r="E9" s="69">
        <v>179153.13</v>
      </c>
      <c r="F9" s="69">
        <v>9023.35</v>
      </c>
      <c r="G9" s="70">
        <f t="shared" si="1"/>
        <v>170129.78</v>
      </c>
      <c r="H9" s="64">
        <f t="shared" si="2"/>
        <v>2015</v>
      </c>
    </row>
    <row r="10" spans="1:11" x14ac:dyDescent="0.4">
      <c r="A10" s="73">
        <v>42241</v>
      </c>
      <c r="B10" s="74">
        <v>435</v>
      </c>
      <c r="C10" s="74">
        <v>37</v>
      </c>
      <c r="D10" s="74">
        <f t="shared" si="0"/>
        <v>398</v>
      </c>
      <c r="E10" s="75">
        <v>144178.69</v>
      </c>
      <c r="F10" s="75">
        <v>11975.85</v>
      </c>
      <c r="G10" s="76">
        <f t="shared" si="1"/>
        <v>132202.84</v>
      </c>
      <c r="H10" s="64">
        <f t="shared" si="2"/>
        <v>2015</v>
      </c>
    </row>
    <row r="11" spans="1:11" x14ac:dyDescent="0.4">
      <c r="A11" s="67">
        <v>42272</v>
      </c>
      <c r="B11" s="68">
        <v>527</v>
      </c>
      <c r="C11" s="68">
        <v>79</v>
      </c>
      <c r="D11" s="68">
        <f t="shared" si="0"/>
        <v>448</v>
      </c>
      <c r="E11" s="69">
        <v>170779.51999999999</v>
      </c>
      <c r="F11" s="69">
        <v>26744.95</v>
      </c>
      <c r="G11" s="70">
        <f t="shared" si="1"/>
        <v>144034.56999999998</v>
      </c>
      <c r="H11" s="64">
        <f t="shared" si="2"/>
        <v>2015</v>
      </c>
    </row>
    <row r="12" spans="1:11" x14ac:dyDescent="0.4">
      <c r="A12" s="73">
        <v>42302</v>
      </c>
      <c r="B12" s="74">
        <v>441</v>
      </c>
      <c r="C12" s="74">
        <v>81</v>
      </c>
      <c r="D12" s="74">
        <f t="shared" si="0"/>
        <v>360</v>
      </c>
      <c r="E12" s="75">
        <v>146794.60999999999</v>
      </c>
      <c r="F12" s="75">
        <v>26355.69</v>
      </c>
      <c r="G12" s="76">
        <f t="shared" si="1"/>
        <v>120438.91999999998</v>
      </c>
      <c r="H12" s="64">
        <f t="shared" si="2"/>
        <v>2015</v>
      </c>
    </row>
    <row r="13" spans="1:11" x14ac:dyDescent="0.4">
      <c r="A13" s="67">
        <v>42333</v>
      </c>
      <c r="B13" s="68">
        <v>317</v>
      </c>
      <c r="C13" s="68">
        <v>48</v>
      </c>
      <c r="D13" s="68">
        <f t="shared" si="0"/>
        <v>269</v>
      </c>
      <c r="E13" s="69">
        <v>100798.9</v>
      </c>
      <c r="F13" s="69">
        <v>16008.3</v>
      </c>
      <c r="G13" s="70">
        <f t="shared" si="1"/>
        <v>84790.599999999991</v>
      </c>
      <c r="H13" s="64">
        <f t="shared" si="2"/>
        <v>2015</v>
      </c>
    </row>
    <row r="14" spans="1:11" x14ac:dyDescent="0.4">
      <c r="A14" s="73">
        <v>42363</v>
      </c>
      <c r="B14" s="74">
        <v>334</v>
      </c>
      <c r="C14" s="74">
        <v>65</v>
      </c>
      <c r="D14" s="74">
        <f t="shared" si="0"/>
        <v>269</v>
      </c>
      <c r="E14" s="75">
        <v>113531.56</v>
      </c>
      <c r="F14" s="75">
        <v>21853.91</v>
      </c>
      <c r="G14" s="76">
        <f t="shared" si="1"/>
        <v>91677.65</v>
      </c>
      <c r="H14" s="64">
        <f t="shared" si="2"/>
        <v>2015</v>
      </c>
    </row>
    <row r="15" spans="1:11" x14ac:dyDescent="0.4">
      <c r="A15" s="67">
        <v>42394</v>
      </c>
      <c r="B15" s="68">
        <v>521</v>
      </c>
      <c r="C15" s="68">
        <v>47</v>
      </c>
      <c r="D15" s="68">
        <f t="shared" si="0"/>
        <v>474</v>
      </c>
      <c r="E15" s="69">
        <v>171220.86</v>
      </c>
      <c r="F15" s="69">
        <v>15698.33</v>
      </c>
      <c r="G15" s="70">
        <f t="shared" si="1"/>
        <v>155522.53</v>
      </c>
      <c r="H15" s="64">
        <f t="shared" si="2"/>
        <v>2016</v>
      </c>
    </row>
    <row r="16" spans="1:11" x14ac:dyDescent="0.4">
      <c r="A16" s="73">
        <v>42425</v>
      </c>
      <c r="B16" s="74">
        <v>204</v>
      </c>
      <c r="C16" s="74">
        <v>52</v>
      </c>
      <c r="D16" s="74">
        <f t="shared" si="0"/>
        <v>152</v>
      </c>
      <c r="E16" s="75">
        <v>69008.22</v>
      </c>
      <c r="F16" s="75">
        <v>17419.5</v>
      </c>
      <c r="G16" s="76">
        <f t="shared" si="1"/>
        <v>51588.72</v>
      </c>
      <c r="H16" s="64">
        <f t="shared" si="2"/>
        <v>2016</v>
      </c>
    </row>
    <row r="17" spans="1:8" x14ac:dyDescent="0.4">
      <c r="A17" s="67">
        <v>42454</v>
      </c>
      <c r="B17" s="68">
        <v>302</v>
      </c>
      <c r="C17" s="68">
        <v>50</v>
      </c>
      <c r="D17" s="68">
        <f t="shared" si="0"/>
        <v>252</v>
      </c>
      <c r="E17" s="69">
        <v>99451.79</v>
      </c>
      <c r="F17" s="69">
        <v>16613.45</v>
      </c>
      <c r="G17" s="70">
        <f t="shared" si="1"/>
        <v>82838.34</v>
      </c>
      <c r="H17" s="64">
        <f t="shared" si="2"/>
        <v>2016</v>
      </c>
    </row>
    <row r="18" spans="1:8" x14ac:dyDescent="0.4">
      <c r="A18" s="73">
        <v>42485</v>
      </c>
      <c r="B18" s="74">
        <v>368</v>
      </c>
      <c r="C18" s="74">
        <v>46</v>
      </c>
      <c r="D18" s="74">
        <f t="shared" si="0"/>
        <v>322</v>
      </c>
      <c r="E18" s="75">
        <v>121891.63</v>
      </c>
      <c r="F18" s="75">
        <v>15414.54</v>
      </c>
      <c r="G18" s="76">
        <f t="shared" si="1"/>
        <v>106477.09</v>
      </c>
      <c r="H18" s="64">
        <f t="shared" si="2"/>
        <v>2016</v>
      </c>
    </row>
    <row r="19" spans="1:8" x14ac:dyDescent="0.4">
      <c r="A19" s="67">
        <v>42515</v>
      </c>
      <c r="B19" s="68">
        <v>312</v>
      </c>
      <c r="C19" s="68">
        <v>84</v>
      </c>
      <c r="D19" s="68">
        <f t="shared" si="0"/>
        <v>228</v>
      </c>
      <c r="E19" s="69">
        <v>98110.3</v>
      </c>
      <c r="F19" s="69">
        <v>28900.2</v>
      </c>
      <c r="G19" s="70">
        <f t="shared" si="1"/>
        <v>69210.100000000006</v>
      </c>
      <c r="H19" s="64">
        <f t="shared" si="2"/>
        <v>2016</v>
      </c>
    </row>
    <row r="20" spans="1:8" x14ac:dyDescent="0.4">
      <c r="A20" s="73">
        <v>42546</v>
      </c>
      <c r="B20" s="74">
        <v>179</v>
      </c>
      <c r="C20" s="74">
        <v>33</v>
      </c>
      <c r="D20" s="74">
        <f t="shared" si="0"/>
        <v>146</v>
      </c>
      <c r="E20" s="75">
        <v>58450.83</v>
      </c>
      <c r="F20" s="75">
        <v>10645.16</v>
      </c>
      <c r="G20" s="76">
        <f t="shared" si="1"/>
        <v>47805.67</v>
      </c>
      <c r="H20" s="64">
        <f t="shared" si="2"/>
        <v>2016</v>
      </c>
    </row>
    <row r="21" spans="1:8" x14ac:dyDescent="0.4">
      <c r="A21" s="67">
        <v>42576</v>
      </c>
      <c r="B21" s="68">
        <v>203</v>
      </c>
      <c r="C21" s="68">
        <v>77</v>
      </c>
      <c r="D21" s="68">
        <f t="shared" si="0"/>
        <v>126</v>
      </c>
      <c r="E21" s="69">
        <v>65808.679999999993</v>
      </c>
      <c r="F21" s="69">
        <v>25344.57</v>
      </c>
      <c r="G21" s="70">
        <f t="shared" si="1"/>
        <v>40464.109999999993</v>
      </c>
      <c r="H21" s="64">
        <f t="shared" si="2"/>
        <v>2016</v>
      </c>
    </row>
    <row r="22" spans="1:8" x14ac:dyDescent="0.4">
      <c r="A22" s="73">
        <v>42607</v>
      </c>
      <c r="B22" s="74">
        <v>194</v>
      </c>
      <c r="C22" s="74">
        <v>47</v>
      </c>
      <c r="D22" s="74">
        <f t="shared" si="0"/>
        <v>147</v>
      </c>
      <c r="E22" s="75">
        <v>60579.87</v>
      </c>
      <c r="F22" s="75">
        <v>15567.12</v>
      </c>
      <c r="G22" s="76">
        <f t="shared" si="1"/>
        <v>45012.75</v>
      </c>
      <c r="H22" s="64">
        <f t="shared" si="2"/>
        <v>2016</v>
      </c>
    </row>
    <row r="23" spans="1:8" x14ac:dyDescent="0.4">
      <c r="A23" s="67">
        <v>42638</v>
      </c>
      <c r="B23" s="68">
        <v>128</v>
      </c>
      <c r="C23" s="68">
        <v>46</v>
      </c>
      <c r="D23" s="68">
        <f t="shared" si="0"/>
        <v>82</v>
      </c>
      <c r="E23" s="69">
        <v>41309.449999999997</v>
      </c>
      <c r="F23" s="69">
        <v>15918.47</v>
      </c>
      <c r="G23" s="70">
        <f t="shared" si="1"/>
        <v>25390.979999999996</v>
      </c>
      <c r="H23" s="64">
        <f t="shared" si="2"/>
        <v>2016</v>
      </c>
    </row>
    <row r="24" spans="1:8" x14ac:dyDescent="0.4">
      <c r="A24" s="73">
        <v>42668</v>
      </c>
      <c r="B24" s="74">
        <v>170</v>
      </c>
      <c r="C24" s="74">
        <v>46</v>
      </c>
      <c r="D24" s="74">
        <f t="shared" si="0"/>
        <v>124</v>
      </c>
      <c r="E24" s="75">
        <v>54401.65</v>
      </c>
      <c r="F24" s="75">
        <v>14962.65</v>
      </c>
      <c r="G24" s="76">
        <f t="shared" si="1"/>
        <v>39439</v>
      </c>
      <c r="H24" s="64">
        <f t="shared" si="2"/>
        <v>2016</v>
      </c>
    </row>
    <row r="25" spans="1:8" x14ac:dyDescent="0.4">
      <c r="A25" s="67">
        <v>42699</v>
      </c>
      <c r="B25" s="68">
        <v>147</v>
      </c>
      <c r="C25" s="68">
        <v>45</v>
      </c>
      <c r="D25" s="68">
        <f t="shared" si="0"/>
        <v>102</v>
      </c>
      <c r="E25" s="69">
        <v>46391.25</v>
      </c>
      <c r="F25" s="69">
        <v>14736.66</v>
      </c>
      <c r="G25" s="70">
        <f t="shared" si="1"/>
        <v>31654.59</v>
      </c>
      <c r="H25" s="64">
        <f t="shared" si="2"/>
        <v>2016</v>
      </c>
    </row>
    <row r="26" spans="1:8" x14ac:dyDescent="0.4">
      <c r="A26" s="73">
        <v>42729</v>
      </c>
      <c r="B26" s="74">
        <v>89</v>
      </c>
      <c r="C26" s="74">
        <v>28</v>
      </c>
      <c r="D26" s="74">
        <f t="shared" si="0"/>
        <v>61</v>
      </c>
      <c r="E26" s="75">
        <v>28990.85</v>
      </c>
      <c r="F26" s="75">
        <v>9256.1</v>
      </c>
      <c r="G26" s="76">
        <f t="shared" si="1"/>
        <v>19734.75</v>
      </c>
      <c r="H26" s="64">
        <f t="shared" si="2"/>
        <v>2016</v>
      </c>
    </row>
    <row r="27" spans="1:8" x14ac:dyDescent="0.4">
      <c r="A27" s="67">
        <v>42760</v>
      </c>
      <c r="B27" s="68">
        <v>181</v>
      </c>
      <c r="C27" s="68">
        <v>30</v>
      </c>
      <c r="D27" s="68">
        <f t="shared" si="0"/>
        <v>151</v>
      </c>
      <c r="E27" s="69">
        <v>58202.2</v>
      </c>
      <c r="F27" s="69">
        <v>9724.0499999999993</v>
      </c>
      <c r="G27" s="70">
        <f t="shared" si="1"/>
        <v>48478.149999999994</v>
      </c>
      <c r="H27" s="64">
        <f t="shared" si="2"/>
        <v>2017</v>
      </c>
    </row>
    <row r="28" spans="1:8" x14ac:dyDescent="0.4">
      <c r="A28" s="73">
        <v>42791</v>
      </c>
      <c r="B28" s="74">
        <v>119</v>
      </c>
      <c r="C28" s="74">
        <v>16</v>
      </c>
      <c r="D28" s="74">
        <f t="shared" si="0"/>
        <v>103</v>
      </c>
      <c r="E28" s="75">
        <v>38222.449999999997</v>
      </c>
      <c r="F28" s="75">
        <v>5581.1</v>
      </c>
      <c r="G28" s="76">
        <f t="shared" si="1"/>
        <v>32641.35</v>
      </c>
      <c r="H28" s="64">
        <f t="shared" si="2"/>
        <v>2017</v>
      </c>
    </row>
    <row r="29" spans="1:8" x14ac:dyDescent="0.4">
      <c r="A29" s="67">
        <v>42819</v>
      </c>
      <c r="B29" s="68">
        <v>107</v>
      </c>
      <c r="C29" s="68">
        <v>23</v>
      </c>
      <c r="D29" s="68">
        <f t="shared" si="0"/>
        <v>84</v>
      </c>
      <c r="E29" s="69">
        <v>34449.449999999997</v>
      </c>
      <c r="F29" s="69">
        <v>7389.2</v>
      </c>
      <c r="G29" s="70">
        <f t="shared" si="1"/>
        <v>27060.249999999996</v>
      </c>
      <c r="H29" s="64">
        <f t="shared" si="2"/>
        <v>2017</v>
      </c>
    </row>
    <row r="30" spans="1:8" x14ac:dyDescent="0.4">
      <c r="A30" s="73">
        <v>42850</v>
      </c>
      <c r="B30" s="74">
        <v>70</v>
      </c>
      <c r="C30" s="74">
        <v>29</v>
      </c>
      <c r="D30" s="74">
        <f t="shared" si="0"/>
        <v>41</v>
      </c>
      <c r="E30" s="75">
        <v>23093.7</v>
      </c>
      <c r="F30" s="75">
        <v>9427.6</v>
      </c>
      <c r="G30" s="76">
        <f t="shared" si="1"/>
        <v>13666.1</v>
      </c>
      <c r="H30" s="64">
        <f t="shared" si="2"/>
        <v>2017</v>
      </c>
    </row>
    <row r="31" spans="1:8" x14ac:dyDescent="0.4">
      <c r="A31" s="67">
        <v>42880</v>
      </c>
      <c r="B31" s="68">
        <v>71</v>
      </c>
      <c r="C31" s="68">
        <v>14</v>
      </c>
      <c r="D31" s="68">
        <f t="shared" si="0"/>
        <v>57</v>
      </c>
      <c r="E31" s="69">
        <v>20891.150000000001</v>
      </c>
      <c r="F31" s="69">
        <v>4412.45</v>
      </c>
      <c r="G31" s="70">
        <f t="shared" si="1"/>
        <v>16478.7</v>
      </c>
      <c r="H31" s="64">
        <f t="shared" si="2"/>
        <v>2017</v>
      </c>
    </row>
    <row r="32" spans="1:8" x14ac:dyDescent="0.4">
      <c r="A32" s="73">
        <v>42911</v>
      </c>
      <c r="B32" s="74">
        <v>45</v>
      </c>
      <c r="C32" s="74">
        <v>12</v>
      </c>
      <c r="D32" s="74">
        <f t="shared" si="0"/>
        <v>33</v>
      </c>
      <c r="E32" s="75">
        <v>14460.9</v>
      </c>
      <c r="F32" s="75">
        <v>3665.2</v>
      </c>
      <c r="G32" s="76">
        <f t="shared" si="1"/>
        <v>10795.7</v>
      </c>
      <c r="H32" s="64">
        <f t="shared" si="2"/>
        <v>2017</v>
      </c>
    </row>
    <row r="33" spans="1:8" x14ac:dyDescent="0.4">
      <c r="A33" s="67">
        <v>42941</v>
      </c>
      <c r="B33" s="68">
        <v>108</v>
      </c>
      <c r="C33" s="68">
        <v>14</v>
      </c>
      <c r="D33" s="68">
        <f t="shared" si="0"/>
        <v>94</v>
      </c>
      <c r="E33" s="69">
        <v>35284.9</v>
      </c>
      <c r="F33" s="69">
        <v>4351.2</v>
      </c>
      <c r="G33" s="70">
        <f t="shared" si="1"/>
        <v>30933.7</v>
      </c>
      <c r="H33" s="64">
        <f t="shared" si="2"/>
        <v>2017</v>
      </c>
    </row>
    <row r="34" spans="1:8" x14ac:dyDescent="0.4">
      <c r="A34" s="73">
        <v>42972</v>
      </c>
      <c r="B34" s="74">
        <v>100</v>
      </c>
      <c r="C34" s="74">
        <v>30</v>
      </c>
      <c r="D34" s="74">
        <f t="shared" si="0"/>
        <v>70</v>
      </c>
      <c r="E34" s="75">
        <v>30776.9</v>
      </c>
      <c r="F34" s="75">
        <v>10402.700000000001</v>
      </c>
      <c r="G34" s="76">
        <f t="shared" si="1"/>
        <v>20374.2</v>
      </c>
      <c r="H34" s="64">
        <f t="shared" si="2"/>
        <v>2017</v>
      </c>
    </row>
    <row r="35" spans="1:8" x14ac:dyDescent="0.4">
      <c r="A35" s="67">
        <v>43003</v>
      </c>
      <c r="B35" s="68">
        <v>74</v>
      </c>
      <c r="C35" s="68">
        <v>10</v>
      </c>
      <c r="D35" s="68">
        <f t="shared" si="0"/>
        <v>64</v>
      </c>
      <c r="E35" s="69">
        <v>22785</v>
      </c>
      <c r="F35" s="69">
        <v>3094.35</v>
      </c>
      <c r="G35" s="70">
        <f t="shared" si="1"/>
        <v>19690.650000000001</v>
      </c>
      <c r="H35" s="64">
        <f t="shared" si="2"/>
        <v>2017</v>
      </c>
    </row>
    <row r="36" spans="1:8" x14ac:dyDescent="0.4">
      <c r="A36" s="73">
        <v>43033</v>
      </c>
      <c r="B36" s="74">
        <v>36</v>
      </c>
      <c r="C36" s="74">
        <v>3</v>
      </c>
      <c r="D36" s="74">
        <f t="shared" si="0"/>
        <v>33</v>
      </c>
      <c r="E36" s="75">
        <v>11617.9</v>
      </c>
      <c r="F36" s="75">
        <v>950.6</v>
      </c>
      <c r="G36" s="76">
        <f t="shared" si="1"/>
        <v>10667.3</v>
      </c>
      <c r="H36" s="64">
        <f t="shared" si="2"/>
        <v>2017</v>
      </c>
    </row>
    <row r="37" spans="1:8" x14ac:dyDescent="0.4">
      <c r="A37" s="67">
        <v>43064</v>
      </c>
      <c r="B37" s="68">
        <v>42</v>
      </c>
      <c r="C37" s="68">
        <v>14</v>
      </c>
      <c r="D37" s="68">
        <f t="shared" si="0"/>
        <v>28</v>
      </c>
      <c r="E37" s="69">
        <v>12965.4</v>
      </c>
      <c r="F37" s="69">
        <v>4267.8999999999996</v>
      </c>
      <c r="G37" s="70">
        <f t="shared" si="1"/>
        <v>8697.5</v>
      </c>
      <c r="H37" s="64">
        <f t="shared" si="2"/>
        <v>2017</v>
      </c>
    </row>
    <row r="38" spans="1:8" x14ac:dyDescent="0.4">
      <c r="A38" s="73">
        <v>43094</v>
      </c>
      <c r="B38" s="74">
        <v>36</v>
      </c>
      <c r="C38" s="74">
        <v>4</v>
      </c>
      <c r="D38" s="74">
        <f t="shared" si="0"/>
        <v>32</v>
      </c>
      <c r="E38" s="75">
        <v>12005</v>
      </c>
      <c r="F38" s="75">
        <v>1278.9000000000001</v>
      </c>
      <c r="G38" s="76">
        <f t="shared" si="1"/>
        <v>10726.1</v>
      </c>
      <c r="H38" s="64">
        <f t="shared" si="2"/>
        <v>2017</v>
      </c>
    </row>
    <row r="39" spans="1:8" x14ac:dyDescent="0.4">
      <c r="A39" s="67">
        <v>43125</v>
      </c>
      <c r="B39" s="68">
        <v>64</v>
      </c>
      <c r="C39" s="68">
        <v>15</v>
      </c>
      <c r="D39" s="68">
        <f t="shared" si="0"/>
        <v>49</v>
      </c>
      <c r="E39" s="69">
        <v>20629</v>
      </c>
      <c r="F39" s="69">
        <v>4549.6499999999996</v>
      </c>
      <c r="G39" s="70">
        <f t="shared" si="1"/>
        <v>16079.35</v>
      </c>
      <c r="H39" s="64">
        <f t="shared" si="2"/>
        <v>2018</v>
      </c>
    </row>
    <row r="40" spans="1:8" x14ac:dyDescent="0.4">
      <c r="A40" s="73">
        <v>43156</v>
      </c>
      <c r="B40" s="74">
        <v>35</v>
      </c>
      <c r="C40" s="74">
        <v>19</v>
      </c>
      <c r="D40" s="74">
        <f t="shared" si="0"/>
        <v>16</v>
      </c>
      <c r="E40" s="75">
        <v>11186.7</v>
      </c>
      <c r="F40" s="75">
        <v>5654.6</v>
      </c>
      <c r="G40" s="76">
        <f t="shared" si="1"/>
        <v>5532.1</v>
      </c>
      <c r="H40" s="64">
        <f t="shared" si="2"/>
        <v>2018</v>
      </c>
    </row>
    <row r="41" spans="1:8" x14ac:dyDescent="0.4">
      <c r="A41" s="67">
        <v>43184</v>
      </c>
      <c r="B41" s="68">
        <v>103</v>
      </c>
      <c r="C41" s="68">
        <v>6</v>
      </c>
      <c r="D41" s="68">
        <f t="shared" si="0"/>
        <v>97</v>
      </c>
      <c r="E41" s="69">
        <v>34738.550000000003</v>
      </c>
      <c r="F41" s="69">
        <v>1871.8</v>
      </c>
      <c r="G41" s="70">
        <f t="shared" si="1"/>
        <v>32866.75</v>
      </c>
      <c r="H41" s="64">
        <f t="shared" si="2"/>
        <v>2018</v>
      </c>
    </row>
    <row r="42" spans="1:8" x14ac:dyDescent="0.4">
      <c r="A42" s="73">
        <v>43215</v>
      </c>
      <c r="B42" s="74">
        <v>72</v>
      </c>
      <c r="C42" s="74">
        <v>4</v>
      </c>
      <c r="D42" s="74">
        <f t="shared" si="0"/>
        <v>68</v>
      </c>
      <c r="E42" s="75">
        <v>22990.799999999999</v>
      </c>
      <c r="F42" s="75">
        <v>1276.45</v>
      </c>
      <c r="G42" s="76">
        <f t="shared" si="1"/>
        <v>21714.35</v>
      </c>
      <c r="H42" s="64">
        <f t="shared" si="2"/>
        <v>2018</v>
      </c>
    </row>
    <row r="43" spans="1:8" x14ac:dyDescent="0.4">
      <c r="A43" s="67">
        <v>43245</v>
      </c>
      <c r="B43" s="68">
        <v>52</v>
      </c>
      <c r="C43" s="68">
        <v>6</v>
      </c>
      <c r="D43" s="68">
        <f t="shared" si="0"/>
        <v>46</v>
      </c>
      <c r="E43" s="69">
        <v>16260.65</v>
      </c>
      <c r="F43" s="69">
        <v>1920.8</v>
      </c>
      <c r="G43" s="70">
        <f t="shared" si="1"/>
        <v>14339.85</v>
      </c>
      <c r="H43" s="64">
        <f t="shared" si="2"/>
        <v>2018</v>
      </c>
    </row>
    <row r="44" spans="1:8" x14ac:dyDescent="0.4">
      <c r="A44" s="73">
        <v>43276</v>
      </c>
      <c r="B44" s="74">
        <v>36</v>
      </c>
      <c r="C44" s="74">
        <v>2</v>
      </c>
      <c r="D44" s="74">
        <f t="shared" si="0"/>
        <v>34</v>
      </c>
      <c r="E44" s="75">
        <v>11706.1</v>
      </c>
      <c r="F44" s="75">
        <v>637</v>
      </c>
      <c r="G44" s="76">
        <f t="shared" si="1"/>
        <v>11069.1</v>
      </c>
      <c r="H44" s="64">
        <f t="shared" si="2"/>
        <v>2018</v>
      </c>
    </row>
    <row r="45" spans="1:8" x14ac:dyDescent="0.4">
      <c r="A45" s="67">
        <v>43306</v>
      </c>
      <c r="B45" s="68">
        <v>57</v>
      </c>
      <c r="C45" s="68">
        <v>10</v>
      </c>
      <c r="D45" s="68">
        <f t="shared" si="0"/>
        <v>47</v>
      </c>
      <c r="E45" s="69">
        <v>19340.3</v>
      </c>
      <c r="F45" s="69">
        <v>3170.3</v>
      </c>
      <c r="G45" s="70">
        <f t="shared" si="1"/>
        <v>16170</v>
      </c>
      <c r="H45" s="64">
        <f t="shared" si="2"/>
        <v>2018</v>
      </c>
    </row>
    <row r="46" spans="1:8" x14ac:dyDescent="0.4">
      <c r="A46" s="73">
        <v>43337</v>
      </c>
      <c r="B46" s="74">
        <v>60</v>
      </c>
      <c r="C46" s="74">
        <v>10</v>
      </c>
      <c r="D46" s="74">
        <f t="shared" si="0"/>
        <v>50</v>
      </c>
      <c r="E46" s="75">
        <v>19524.05</v>
      </c>
      <c r="F46" s="75">
        <v>3525.55</v>
      </c>
      <c r="G46" s="76">
        <f t="shared" si="1"/>
        <v>15998.5</v>
      </c>
      <c r="H46" s="64">
        <f t="shared" si="2"/>
        <v>2018</v>
      </c>
    </row>
    <row r="47" spans="1:8" x14ac:dyDescent="0.4">
      <c r="A47" s="67">
        <v>43368</v>
      </c>
      <c r="B47" s="68">
        <v>41</v>
      </c>
      <c r="C47" s="68">
        <v>0</v>
      </c>
      <c r="D47" s="68">
        <f t="shared" si="0"/>
        <v>41</v>
      </c>
      <c r="E47" s="69">
        <v>13112.4</v>
      </c>
      <c r="F47" s="69">
        <v>0</v>
      </c>
      <c r="G47" s="70">
        <f t="shared" si="1"/>
        <v>13112.4</v>
      </c>
      <c r="H47" s="64">
        <f t="shared" si="2"/>
        <v>2018</v>
      </c>
    </row>
    <row r="48" spans="1:8" x14ac:dyDescent="0.4">
      <c r="A48" s="73">
        <v>43398</v>
      </c>
      <c r="B48" s="74">
        <v>47</v>
      </c>
      <c r="C48" s="74">
        <v>3</v>
      </c>
      <c r="D48" s="74">
        <f t="shared" si="0"/>
        <v>44</v>
      </c>
      <c r="E48" s="75">
        <v>15393.35</v>
      </c>
      <c r="F48" s="75">
        <v>975.1</v>
      </c>
      <c r="G48" s="76">
        <f t="shared" si="1"/>
        <v>14418.25</v>
      </c>
      <c r="H48" s="64">
        <f t="shared" si="2"/>
        <v>2018</v>
      </c>
    </row>
    <row r="49" spans="1:8" x14ac:dyDescent="0.4">
      <c r="A49" s="67">
        <v>43429</v>
      </c>
      <c r="B49" s="68">
        <v>55</v>
      </c>
      <c r="C49" s="68">
        <v>2</v>
      </c>
      <c r="D49" s="68">
        <f t="shared" si="0"/>
        <v>53</v>
      </c>
      <c r="E49" s="69">
        <v>17015.28</v>
      </c>
      <c r="F49" s="69">
        <v>602.70000000000005</v>
      </c>
      <c r="G49" s="70">
        <f t="shared" si="1"/>
        <v>16412.579999999998</v>
      </c>
      <c r="H49" s="64">
        <f t="shared" si="2"/>
        <v>2018</v>
      </c>
    </row>
    <row r="50" spans="1:8" x14ac:dyDescent="0.4">
      <c r="A50" s="73">
        <v>43459</v>
      </c>
      <c r="B50" s="74">
        <v>51</v>
      </c>
      <c r="C50" s="74">
        <v>9</v>
      </c>
      <c r="D50" s="74">
        <f t="shared" si="0"/>
        <v>42</v>
      </c>
      <c r="E50" s="75">
        <v>15885.8</v>
      </c>
      <c r="F50" s="75">
        <v>2751.35</v>
      </c>
      <c r="G50" s="76">
        <f t="shared" si="1"/>
        <v>13134.449999999999</v>
      </c>
      <c r="H50" s="64">
        <f t="shared" si="2"/>
        <v>2018</v>
      </c>
    </row>
    <row r="51" spans="1:8" x14ac:dyDescent="0.4">
      <c r="A51" s="67">
        <v>43490</v>
      </c>
      <c r="B51" s="68">
        <v>46</v>
      </c>
      <c r="C51" s="68">
        <v>4</v>
      </c>
      <c r="D51" s="68">
        <f t="shared" si="0"/>
        <v>42</v>
      </c>
      <c r="E51" s="69">
        <v>14893.55</v>
      </c>
      <c r="F51" s="69">
        <v>1200.5</v>
      </c>
      <c r="G51" s="70">
        <f t="shared" si="1"/>
        <v>13693.05</v>
      </c>
      <c r="H51" s="64">
        <f t="shared" si="2"/>
        <v>2019</v>
      </c>
    </row>
    <row r="52" spans="1:8" x14ac:dyDescent="0.4">
      <c r="A52" s="73">
        <v>43521</v>
      </c>
      <c r="B52" s="74">
        <v>49</v>
      </c>
      <c r="C52" s="74">
        <v>2</v>
      </c>
      <c r="D52" s="74">
        <f t="shared" si="0"/>
        <v>47</v>
      </c>
      <c r="E52" s="75">
        <v>15711.85</v>
      </c>
      <c r="F52" s="75">
        <v>681.1</v>
      </c>
      <c r="G52" s="76">
        <f t="shared" si="1"/>
        <v>15030.75</v>
      </c>
      <c r="H52" s="64">
        <f t="shared" si="2"/>
        <v>2019</v>
      </c>
    </row>
    <row r="53" spans="1:8" x14ac:dyDescent="0.4">
      <c r="A53" s="67">
        <v>43549</v>
      </c>
      <c r="B53" s="68">
        <v>42</v>
      </c>
      <c r="C53" s="68">
        <v>1</v>
      </c>
      <c r="D53" s="68">
        <f t="shared" si="0"/>
        <v>41</v>
      </c>
      <c r="E53" s="69">
        <v>13345.15</v>
      </c>
      <c r="F53" s="69">
        <v>294</v>
      </c>
      <c r="G53" s="70">
        <f t="shared" si="1"/>
        <v>13051.15</v>
      </c>
      <c r="H53" s="64">
        <f t="shared" si="2"/>
        <v>2019</v>
      </c>
    </row>
    <row r="54" spans="1:8" x14ac:dyDescent="0.4">
      <c r="A54" s="73">
        <v>43580</v>
      </c>
      <c r="B54" s="74">
        <v>26</v>
      </c>
      <c r="C54" s="74">
        <v>0</v>
      </c>
      <c r="D54" s="74">
        <f t="shared" si="0"/>
        <v>26</v>
      </c>
      <c r="E54" s="75">
        <v>8209.9500000000007</v>
      </c>
      <c r="F54" s="75">
        <v>0</v>
      </c>
      <c r="G54" s="76">
        <f t="shared" si="1"/>
        <v>8209.9500000000007</v>
      </c>
      <c r="H54" s="64">
        <f t="shared" si="2"/>
        <v>2019</v>
      </c>
    </row>
    <row r="55" spans="1:8" x14ac:dyDescent="0.4">
      <c r="A55" s="67">
        <v>43610</v>
      </c>
      <c r="B55" s="68">
        <v>32</v>
      </c>
      <c r="C55" s="68">
        <v>2</v>
      </c>
      <c r="D55" s="68">
        <f t="shared" si="0"/>
        <v>30</v>
      </c>
      <c r="E55" s="69">
        <v>10512.95</v>
      </c>
      <c r="F55" s="69">
        <v>627.20000000000005</v>
      </c>
      <c r="G55" s="70">
        <f t="shared" si="1"/>
        <v>9885.75</v>
      </c>
      <c r="H55" s="64">
        <f t="shared" si="2"/>
        <v>2019</v>
      </c>
    </row>
    <row r="56" spans="1:8" x14ac:dyDescent="0.4">
      <c r="A56" s="73">
        <v>43641</v>
      </c>
      <c r="B56" s="74">
        <v>26</v>
      </c>
      <c r="C56" s="74">
        <v>1</v>
      </c>
      <c r="D56" s="74">
        <f t="shared" si="0"/>
        <v>25</v>
      </c>
      <c r="E56" s="75">
        <v>8219.75</v>
      </c>
      <c r="F56" s="75">
        <v>333.2</v>
      </c>
      <c r="G56" s="76">
        <f t="shared" si="1"/>
        <v>7886.55</v>
      </c>
      <c r="H56" s="64">
        <f t="shared" si="2"/>
        <v>2019</v>
      </c>
    </row>
    <row r="57" spans="1:8" x14ac:dyDescent="0.4">
      <c r="A57" s="77">
        <v>43671</v>
      </c>
      <c r="B57" s="78">
        <v>25</v>
      </c>
      <c r="C57" s="78">
        <v>1</v>
      </c>
      <c r="D57" s="78">
        <f t="shared" si="0"/>
        <v>24</v>
      </c>
      <c r="E57" s="79">
        <v>7987</v>
      </c>
      <c r="F57" s="79">
        <v>294</v>
      </c>
      <c r="G57" s="80">
        <f t="shared" si="1"/>
        <v>7693</v>
      </c>
      <c r="H57" s="64">
        <f t="shared" si="2"/>
        <v>2019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B19F-87B1-4DB9-B843-A6861FCF2B3A}">
  <dimension ref="A1:I52"/>
  <sheetViews>
    <sheetView workbookViewId="0">
      <pane ySplit="1" topLeftCell="A2" activePane="bottomLeft" state="frozen"/>
      <selection pane="bottomLeft" activeCell="I2" sqref="I2"/>
    </sheetView>
  </sheetViews>
  <sheetFormatPr defaultRowHeight="17" x14ac:dyDescent="0.4"/>
  <cols>
    <col min="1" max="1" width="14" style="6" customWidth="1"/>
    <col min="2" max="2" width="12.1796875" style="6" customWidth="1"/>
    <col min="3" max="3" width="11.6328125" style="6" customWidth="1"/>
    <col min="4" max="4" width="11.36328125" style="6" customWidth="1"/>
    <col min="5" max="5" width="9.08984375" style="6" customWidth="1"/>
    <col min="9" max="9" width="20.6328125" bestFit="1" customWidth="1"/>
  </cols>
  <sheetData>
    <row r="1" spans="1:9" x14ac:dyDescent="0.4">
      <c r="A1" s="3" t="s">
        <v>136</v>
      </c>
      <c r="B1" s="3" t="s">
        <v>137</v>
      </c>
      <c r="C1" s="3" t="s">
        <v>9</v>
      </c>
      <c r="D1" s="3" t="s">
        <v>138</v>
      </c>
      <c r="E1" s="3" t="s">
        <v>139</v>
      </c>
      <c r="G1" s="3" t="s">
        <v>9</v>
      </c>
      <c r="H1" s="3" t="s">
        <v>138</v>
      </c>
      <c r="I1" s="3" t="s">
        <v>140</v>
      </c>
    </row>
    <row r="2" spans="1:9" x14ac:dyDescent="0.4">
      <c r="A2" s="5">
        <v>43483</v>
      </c>
      <c r="B2" s="13">
        <v>1211</v>
      </c>
      <c r="C2" s="13" t="s">
        <v>141</v>
      </c>
      <c r="D2" s="13" t="s">
        <v>142</v>
      </c>
      <c r="E2" s="13">
        <v>3</v>
      </c>
      <c r="G2" s="13" t="s">
        <v>143</v>
      </c>
      <c r="H2" s="13" t="s">
        <v>142</v>
      </c>
      <c r="I2" s="13">
        <f>SUMIFS(E2:E52,C2:C52,G2,D2:D52,H2,A2:A52,"&lt;=6/30")</f>
        <v>17</v>
      </c>
    </row>
    <row r="3" spans="1:9" x14ac:dyDescent="0.4">
      <c r="A3" s="5">
        <v>43486</v>
      </c>
      <c r="B3" s="13">
        <v>1245</v>
      </c>
      <c r="C3" s="13" t="s">
        <v>144</v>
      </c>
      <c r="D3" s="13" t="s">
        <v>145</v>
      </c>
      <c r="E3" s="13">
        <v>1</v>
      </c>
    </row>
    <row r="4" spans="1:9" x14ac:dyDescent="0.4">
      <c r="A4" s="5">
        <v>43493</v>
      </c>
      <c r="B4" s="13">
        <v>1322</v>
      </c>
      <c r="C4" s="13" t="s">
        <v>146</v>
      </c>
      <c r="D4" s="13" t="s">
        <v>142</v>
      </c>
      <c r="E4" s="13">
        <v>8</v>
      </c>
    </row>
    <row r="5" spans="1:9" x14ac:dyDescent="0.4">
      <c r="A5" s="5">
        <v>43497</v>
      </c>
      <c r="B5" s="13">
        <v>1454</v>
      </c>
      <c r="C5" s="13" t="s">
        <v>147</v>
      </c>
      <c r="D5" s="13" t="s">
        <v>145</v>
      </c>
      <c r="E5" s="13">
        <v>8</v>
      </c>
    </row>
    <row r="6" spans="1:9" x14ac:dyDescent="0.4">
      <c r="A6" s="5">
        <v>43514</v>
      </c>
      <c r="B6" s="13">
        <v>1101</v>
      </c>
      <c r="C6" s="13" t="s">
        <v>148</v>
      </c>
      <c r="D6" s="13" t="s">
        <v>149</v>
      </c>
      <c r="E6" s="13">
        <v>1</v>
      </c>
    </row>
    <row r="7" spans="1:9" x14ac:dyDescent="0.4">
      <c r="A7" s="5">
        <v>43516</v>
      </c>
      <c r="B7" s="13">
        <v>1105</v>
      </c>
      <c r="C7" s="13" t="s">
        <v>143</v>
      </c>
      <c r="D7" s="13" t="s">
        <v>145</v>
      </c>
      <c r="E7" s="13">
        <v>2</v>
      </c>
    </row>
    <row r="8" spans="1:9" x14ac:dyDescent="0.4">
      <c r="A8" s="5">
        <v>43518</v>
      </c>
      <c r="B8" s="13">
        <v>1238</v>
      </c>
      <c r="C8" s="13" t="s">
        <v>147</v>
      </c>
      <c r="D8" s="13" t="s">
        <v>142</v>
      </c>
      <c r="E8" s="13">
        <v>1</v>
      </c>
    </row>
    <row r="9" spans="1:9" x14ac:dyDescent="0.4">
      <c r="A9" s="5">
        <v>43518</v>
      </c>
      <c r="B9" s="13">
        <v>1101</v>
      </c>
      <c r="C9" s="13" t="s">
        <v>148</v>
      </c>
      <c r="D9" s="13" t="s">
        <v>145</v>
      </c>
      <c r="E9" s="13">
        <v>6</v>
      </c>
    </row>
    <row r="10" spans="1:9" x14ac:dyDescent="0.4">
      <c r="A10" s="5">
        <v>43522</v>
      </c>
      <c r="B10" s="13">
        <v>1105</v>
      </c>
      <c r="C10" s="13" t="s">
        <v>143</v>
      </c>
      <c r="D10" s="13" t="s">
        <v>145</v>
      </c>
      <c r="E10" s="13">
        <v>3</v>
      </c>
    </row>
    <row r="11" spans="1:9" x14ac:dyDescent="0.4">
      <c r="A11" s="5">
        <v>43523</v>
      </c>
      <c r="B11" s="13">
        <v>1101</v>
      </c>
      <c r="C11" s="13" t="s">
        <v>148</v>
      </c>
      <c r="D11" s="13" t="s">
        <v>142</v>
      </c>
      <c r="E11" s="13">
        <v>6</v>
      </c>
    </row>
    <row r="12" spans="1:9" x14ac:dyDescent="0.4">
      <c r="A12" s="5">
        <v>43528</v>
      </c>
      <c r="B12" s="13">
        <v>1101</v>
      </c>
      <c r="C12" s="13" t="s">
        <v>148</v>
      </c>
      <c r="D12" s="13" t="s">
        <v>150</v>
      </c>
      <c r="E12" s="13">
        <v>7</v>
      </c>
    </row>
    <row r="13" spans="1:9" x14ac:dyDescent="0.4">
      <c r="A13" s="5">
        <v>43529</v>
      </c>
      <c r="B13" s="13">
        <v>1245</v>
      </c>
      <c r="C13" s="13" t="s">
        <v>144</v>
      </c>
      <c r="D13" s="13" t="s">
        <v>145</v>
      </c>
      <c r="E13" s="13">
        <v>6</v>
      </c>
    </row>
    <row r="14" spans="1:9" x14ac:dyDescent="0.4">
      <c r="A14" s="5">
        <v>43530</v>
      </c>
      <c r="B14" s="13">
        <v>1238</v>
      </c>
      <c r="C14" s="13" t="s">
        <v>147</v>
      </c>
      <c r="D14" s="13" t="s">
        <v>142</v>
      </c>
      <c r="E14" s="13">
        <v>4</v>
      </c>
    </row>
    <row r="15" spans="1:9" x14ac:dyDescent="0.4">
      <c r="A15" s="5">
        <v>43532</v>
      </c>
      <c r="B15" s="13">
        <v>1322</v>
      </c>
      <c r="C15" s="13" t="s">
        <v>146</v>
      </c>
      <c r="D15" s="13" t="s">
        <v>149</v>
      </c>
      <c r="E15" s="13">
        <v>5</v>
      </c>
    </row>
    <row r="16" spans="1:9" x14ac:dyDescent="0.4">
      <c r="A16" s="5">
        <v>43536</v>
      </c>
      <c r="B16" s="13">
        <v>1101</v>
      </c>
      <c r="C16" s="13" t="s">
        <v>148</v>
      </c>
      <c r="D16" s="13" t="s">
        <v>151</v>
      </c>
      <c r="E16" s="13">
        <v>8</v>
      </c>
    </row>
    <row r="17" spans="1:5" x14ac:dyDescent="0.4">
      <c r="A17" s="5">
        <v>43538</v>
      </c>
      <c r="B17" s="13">
        <v>1454</v>
      </c>
      <c r="C17" s="13" t="s">
        <v>152</v>
      </c>
      <c r="D17" s="13" t="s">
        <v>150</v>
      </c>
      <c r="E17" s="13">
        <v>2</v>
      </c>
    </row>
    <row r="18" spans="1:5" x14ac:dyDescent="0.4">
      <c r="A18" s="5">
        <v>43539</v>
      </c>
      <c r="B18" s="13">
        <v>1238</v>
      </c>
      <c r="C18" s="13" t="s">
        <v>147</v>
      </c>
      <c r="D18" s="13" t="s">
        <v>145</v>
      </c>
      <c r="E18" s="13">
        <v>6</v>
      </c>
    </row>
    <row r="19" spans="1:5" x14ac:dyDescent="0.4">
      <c r="A19" s="5">
        <v>43544</v>
      </c>
      <c r="B19" s="13">
        <v>1101</v>
      </c>
      <c r="C19" s="13" t="s">
        <v>148</v>
      </c>
      <c r="D19" s="13" t="s">
        <v>149</v>
      </c>
      <c r="E19" s="13">
        <v>7</v>
      </c>
    </row>
    <row r="20" spans="1:5" x14ac:dyDescent="0.4">
      <c r="A20" s="5">
        <v>43545</v>
      </c>
      <c r="B20" s="13">
        <v>1454</v>
      </c>
      <c r="C20" s="13" t="s">
        <v>152</v>
      </c>
      <c r="D20" s="13" t="s">
        <v>142</v>
      </c>
      <c r="E20" s="13">
        <v>5</v>
      </c>
    </row>
    <row r="21" spans="1:5" x14ac:dyDescent="0.4">
      <c r="A21" s="5">
        <v>43546</v>
      </c>
      <c r="B21" s="13">
        <v>1211</v>
      </c>
      <c r="C21" s="13" t="s">
        <v>141</v>
      </c>
      <c r="D21" s="13" t="s">
        <v>145</v>
      </c>
      <c r="E21" s="13">
        <v>6</v>
      </c>
    </row>
    <row r="22" spans="1:5" x14ac:dyDescent="0.4">
      <c r="A22" s="5">
        <v>43549</v>
      </c>
      <c r="B22" s="13">
        <v>1454</v>
      </c>
      <c r="C22" s="13" t="s">
        <v>152</v>
      </c>
      <c r="D22" s="13" t="s">
        <v>150</v>
      </c>
      <c r="E22" s="13">
        <v>3</v>
      </c>
    </row>
    <row r="23" spans="1:5" x14ac:dyDescent="0.4">
      <c r="A23" s="5">
        <v>43550</v>
      </c>
      <c r="B23" s="13">
        <v>1105</v>
      </c>
      <c r="C23" s="13" t="s">
        <v>143</v>
      </c>
      <c r="D23" s="13" t="s">
        <v>142</v>
      </c>
      <c r="E23" s="13">
        <v>6</v>
      </c>
    </row>
    <row r="24" spans="1:5" x14ac:dyDescent="0.4">
      <c r="A24" s="5">
        <v>43551</v>
      </c>
      <c r="B24" s="13">
        <v>1101</v>
      </c>
      <c r="C24" s="13" t="s">
        <v>148</v>
      </c>
      <c r="D24" s="13" t="s">
        <v>151</v>
      </c>
      <c r="E24" s="13">
        <v>8</v>
      </c>
    </row>
    <row r="25" spans="1:5" x14ac:dyDescent="0.4">
      <c r="A25" s="5">
        <v>43552</v>
      </c>
      <c r="B25" s="13">
        <v>1245</v>
      </c>
      <c r="C25" s="13" t="s">
        <v>144</v>
      </c>
      <c r="D25" s="13" t="s">
        <v>145</v>
      </c>
      <c r="E25" s="13">
        <v>5</v>
      </c>
    </row>
    <row r="26" spans="1:5" x14ac:dyDescent="0.4">
      <c r="A26" s="5">
        <v>43556</v>
      </c>
      <c r="B26" s="13">
        <v>1238</v>
      </c>
      <c r="C26" s="13" t="s">
        <v>147</v>
      </c>
      <c r="D26" s="13" t="s">
        <v>145</v>
      </c>
      <c r="E26" s="13">
        <v>4</v>
      </c>
    </row>
    <row r="27" spans="1:5" x14ac:dyDescent="0.4">
      <c r="A27" s="5">
        <v>43566</v>
      </c>
      <c r="B27" s="13">
        <v>1105</v>
      </c>
      <c r="C27" s="13" t="s">
        <v>143</v>
      </c>
      <c r="D27" s="13" t="s">
        <v>142</v>
      </c>
      <c r="E27" s="13">
        <v>6</v>
      </c>
    </row>
    <row r="28" spans="1:5" x14ac:dyDescent="0.4">
      <c r="A28" s="5">
        <v>43573</v>
      </c>
      <c r="B28" s="13">
        <v>1322</v>
      </c>
      <c r="C28" s="13" t="s">
        <v>146</v>
      </c>
      <c r="D28" s="13" t="s">
        <v>142</v>
      </c>
      <c r="E28" s="13">
        <v>3</v>
      </c>
    </row>
    <row r="29" spans="1:5" x14ac:dyDescent="0.4">
      <c r="A29" s="5">
        <v>43579</v>
      </c>
      <c r="B29" s="13">
        <v>1238</v>
      </c>
      <c r="C29" s="13" t="s">
        <v>147</v>
      </c>
      <c r="D29" s="13" t="s">
        <v>145</v>
      </c>
      <c r="E29" s="13">
        <v>2</v>
      </c>
    </row>
    <row r="30" spans="1:5" x14ac:dyDescent="0.4">
      <c r="A30" s="5">
        <v>43581</v>
      </c>
      <c r="B30" s="13">
        <v>1105</v>
      </c>
      <c r="C30" s="13" t="s">
        <v>143</v>
      </c>
      <c r="D30" s="13" t="s">
        <v>145</v>
      </c>
      <c r="E30" s="13">
        <v>8</v>
      </c>
    </row>
    <row r="31" spans="1:5" x14ac:dyDescent="0.4">
      <c r="A31" s="5">
        <v>43588</v>
      </c>
      <c r="B31" s="13">
        <v>1322</v>
      </c>
      <c r="C31" s="13" t="s">
        <v>146</v>
      </c>
      <c r="D31" s="13" t="s">
        <v>149</v>
      </c>
      <c r="E31" s="13">
        <v>6</v>
      </c>
    </row>
    <row r="32" spans="1:5" x14ac:dyDescent="0.4">
      <c r="A32" s="5">
        <v>43592</v>
      </c>
      <c r="B32" s="13">
        <v>1454</v>
      </c>
      <c r="C32" s="13" t="s">
        <v>152</v>
      </c>
      <c r="D32" s="13" t="s">
        <v>145</v>
      </c>
      <c r="E32" s="13">
        <v>7</v>
      </c>
    </row>
    <row r="33" spans="1:5" x14ac:dyDescent="0.4">
      <c r="A33" s="5">
        <v>43593</v>
      </c>
      <c r="B33" s="13">
        <v>1105</v>
      </c>
      <c r="C33" s="13" t="s">
        <v>143</v>
      </c>
      <c r="D33" s="13" t="s">
        <v>142</v>
      </c>
      <c r="E33" s="13">
        <v>1</v>
      </c>
    </row>
    <row r="34" spans="1:5" x14ac:dyDescent="0.4">
      <c r="A34" s="5">
        <v>43593</v>
      </c>
      <c r="B34" s="13">
        <v>1245</v>
      </c>
      <c r="C34" s="13" t="s">
        <v>144</v>
      </c>
      <c r="D34" s="13" t="s">
        <v>149</v>
      </c>
      <c r="E34" s="13">
        <v>6</v>
      </c>
    </row>
    <row r="35" spans="1:5" x14ac:dyDescent="0.4">
      <c r="A35" s="5">
        <v>43595</v>
      </c>
      <c r="B35" s="13">
        <v>1322</v>
      </c>
      <c r="C35" s="13" t="s">
        <v>146</v>
      </c>
      <c r="D35" s="13" t="s">
        <v>145</v>
      </c>
      <c r="E35" s="13">
        <v>8</v>
      </c>
    </row>
    <row r="36" spans="1:5" x14ac:dyDescent="0.4">
      <c r="A36" s="5">
        <v>43612</v>
      </c>
      <c r="B36" s="13">
        <v>1211</v>
      </c>
      <c r="C36" s="13" t="s">
        <v>141</v>
      </c>
      <c r="D36" s="13" t="s">
        <v>153</v>
      </c>
      <c r="E36" s="13">
        <v>5</v>
      </c>
    </row>
    <row r="37" spans="1:5" x14ac:dyDescent="0.4">
      <c r="A37" s="5">
        <v>43622</v>
      </c>
      <c r="B37" s="13">
        <v>1238</v>
      </c>
      <c r="C37" s="13" t="s">
        <v>147</v>
      </c>
      <c r="D37" s="13" t="s">
        <v>149</v>
      </c>
      <c r="E37" s="13">
        <v>3</v>
      </c>
    </row>
    <row r="38" spans="1:5" x14ac:dyDescent="0.4">
      <c r="A38" s="5">
        <v>43627</v>
      </c>
      <c r="B38" s="13">
        <v>1101</v>
      </c>
      <c r="C38" s="13" t="s">
        <v>148</v>
      </c>
      <c r="D38" s="13" t="s">
        <v>145</v>
      </c>
      <c r="E38" s="13">
        <v>5</v>
      </c>
    </row>
    <row r="39" spans="1:5" x14ac:dyDescent="0.4">
      <c r="A39" s="5">
        <v>43629</v>
      </c>
      <c r="B39" s="13">
        <v>1322</v>
      </c>
      <c r="C39" s="13" t="s">
        <v>147</v>
      </c>
      <c r="D39" s="13" t="s">
        <v>145</v>
      </c>
      <c r="E39" s="13">
        <v>8</v>
      </c>
    </row>
    <row r="40" spans="1:5" x14ac:dyDescent="0.4">
      <c r="A40" s="5">
        <v>43635</v>
      </c>
      <c r="B40" s="13">
        <v>1454</v>
      </c>
      <c r="C40" s="13" t="s">
        <v>152</v>
      </c>
      <c r="D40" s="13" t="s">
        <v>149</v>
      </c>
      <c r="E40" s="13">
        <v>7</v>
      </c>
    </row>
    <row r="41" spans="1:5" x14ac:dyDescent="0.4">
      <c r="A41" s="5">
        <v>43637</v>
      </c>
      <c r="B41" s="13">
        <v>1454</v>
      </c>
      <c r="C41" s="13" t="s">
        <v>152</v>
      </c>
      <c r="D41" s="13" t="s">
        <v>145</v>
      </c>
      <c r="E41" s="13">
        <v>3</v>
      </c>
    </row>
    <row r="42" spans="1:5" x14ac:dyDescent="0.4">
      <c r="A42" s="5">
        <v>43647</v>
      </c>
      <c r="B42" s="13">
        <v>1238</v>
      </c>
      <c r="C42" s="13" t="s">
        <v>147</v>
      </c>
      <c r="D42" s="13" t="s">
        <v>142</v>
      </c>
      <c r="E42" s="13">
        <v>2</v>
      </c>
    </row>
    <row r="43" spans="1:5" x14ac:dyDescent="0.4">
      <c r="A43" s="5">
        <v>43648</v>
      </c>
      <c r="B43" s="13">
        <v>1105</v>
      </c>
      <c r="C43" s="13" t="s">
        <v>143</v>
      </c>
      <c r="D43" s="13" t="s">
        <v>142</v>
      </c>
      <c r="E43" s="13">
        <v>4</v>
      </c>
    </row>
    <row r="44" spans="1:5" x14ac:dyDescent="0.4">
      <c r="A44" s="5">
        <v>43648</v>
      </c>
      <c r="B44" s="13">
        <v>1211</v>
      </c>
      <c r="C44" s="13" t="s">
        <v>141</v>
      </c>
      <c r="D44" s="13" t="s">
        <v>150</v>
      </c>
      <c r="E44" s="13">
        <v>6</v>
      </c>
    </row>
    <row r="45" spans="1:5" x14ac:dyDescent="0.4">
      <c r="A45" s="5">
        <v>43649</v>
      </c>
      <c r="B45" s="13">
        <v>1101</v>
      </c>
      <c r="C45" s="13" t="s">
        <v>148</v>
      </c>
      <c r="D45" s="13" t="s">
        <v>142</v>
      </c>
      <c r="E45" s="13">
        <v>4</v>
      </c>
    </row>
    <row r="46" spans="1:5" x14ac:dyDescent="0.4">
      <c r="A46" s="5">
        <v>43650</v>
      </c>
      <c r="B46" s="13">
        <v>1245</v>
      </c>
      <c r="C46" s="13" t="s">
        <v>144</v>
      </c>
      <c r="D46" s="13" t="s">
        <v>149</v>
      </c>
      <c r="E46" s="13">
        <v>3</v>
      </c>
    </row>
    <row r="47" spans="1:5" x14ac:dyDescent="0.4">
      <c r="A47" s="5">
        <v>43650</v>
      </c>
      <c r="B47" s="13">
        <v>1211</v>
      </c>
      <c r="C47" s="13" t="s">
        <v>141</v>
      </c>
      <c r="D47" s="13" t="s">
        <v>153</v>
      </c>
      <c r="E47" s="13">
        <v>6</v>
      </c>
    </row>
    <row r="48" spans="1:5" x14ac:dyDescent="0.4">
      <c r="A48" s="5">
        <v>43651</v>
      </c>
      <c r="B48" s="13">
        <v>1454</v>
      </c>
      <c r="C48" s="13" t="s">
        <v>152</v>
      </c>
      <c r="D48" s="13" t="s">
        <v>149</v>
      </c>
      <c r="E48" s="13">
        <v>3</v>
      </c>
    </row>
    <row r="49" spans="1:5" x14ac:dyDescent="0.4">
      <c r="A49" s="5">
        <v>43661</v>
      </c>
      <c r="B49" s="13">
        <v>1101</v>
      </c>
      <c r="C49" s="13" t="s">
        <v>148</v>
      </c>
      <c r="D49" s="13" t="s">
        <v>145</v>
      </c>
      <c r="E49" s="13">
        <v>8</v>
      </c>
    </row>
    <row r="50" spans="1:5" x14ac:dyDescent="0.4">
      <c r="A50" s="5">
        <v>43664</v>
      </c>
      <c r="B50" s="13">
        <v>1322</v>
      </c>
      <c r="C50" s="13" t="s">
        <v>146</v>
      </c>
      <c r="D50" s="13" t="s">
        <v>145</v>
      </c>
      <c r="E50" s="13">
        <v>4</v>
      </c>
    </row>
    <row r="51" spans="1:5" x14ac:dyDescent="0.4">
      <c r="A51" s="5">
        <v>43664</v>
      </c>
      <c r="B51" s="13">
        <v>1245</v>
      </c>
      <c r="C51" s="13" t="s">
        <v>144</v>
      </c>
      <c r="D51" s="13" t="s">
        <v>145</v>
      </c>
      <c r="E51" s="13">
        <v>2</v>
      </c>
    </row>
    <row r="52" spans="1:5" x14ac:dyDescent="0.4">
      <c r="A52" s="5">
        <v>43665</v>
      </c>
      <c r="B52" s="13">
        <v>1238</v>
      </c>
      <c r="C52" s="13" t="s">
        <v>147</v>
      </c>
      <c r="D52" s="13" t="s">
        <v>142</v>
      </c>
      <c r="E52" s="13">
        <v>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D01F7-E339-4B28-AABE-080CCB2BE2E5}">
  <dimension ref="A1:H52"/>
  <sheetViews>
    <sheetView tabSelected="1" workbookViewId="0">
      <pane ySplit="1" topLeftCell="A2" activePane="bottomLeft" state="frozen"/>
      <selection pane="bottomLeft" activeCell="B17" sqref="B17"/>
    </sheetView>
  </sheetViews>
  <sheetFormatPr defaultRowHeight="17" x14ac:dyDescent="0.4"/>
  <cols>
    <col min="1" max="1" width="14" style="6" customWidth="1"/>
    <col min="2" max="2" width="12.26953125" style="6" customWidth="1"/>
    <col min="3" max="3" width="11.6328125" style="6" customWidth="1"/>
    <col min="4" max="4" width="11.36328125" style="6" customWidth="1"/>
    <col min="5" max="5" width="9.08984375" style="6" customWidth="1"/>
    <col min="7" max="7" width="10.26953125" bestFit="1" customWidth="1"/>
    <col min="8" max="8" width="12.6328125" bestFit="1" customWidth="1"/>
  </cols>
  <sheetData>
    <row r="1" spans="1:8" x14ac:dyDescent="0.4">
      <c r="A1" s="3" t="s">
        <v>136</v>
      </c>
      <c r="B1" s="3" t="s">
        <v>137</v>
      </c>
      <c r="C1" s="3" t="s">
        <v>9</v>
      </c>
      <c r="D1" s="3" t="s">
        <v>138</v>
      </c>
      <c r="E1" s="3" t="s">
        <v>139</v>
      </c>
      <c r="G1" s="3" t="s">
        <v>137</v>
      </c>
      <c r="H1" s="3" t="s">
        <v>154</v>
      </c>
    </row>
    <row r="2" spans="1:8" x14ac:dyDescent="0.4">
      <c r="A2" s="5">
        <v>43483</v>
      </c>
      <c r="B2" s="13">
        <v>1211</v>
      </c>
      <c r="C2" s="13" t="s">
        <v>141</v>
      </c>
      <c r="D2" s="13" t="s">
        <v>142</v>
      </c>
      <c r="E2" s="13">
        <v>3</v>
      </c>
      <c r="G2" s="13">
        <v>1245</v>
      </c>
      <c r="H2" s="13">
        <f>SUMIFS(E2:E52,B2:B52,G2)</f>
        <v>23</v>
      </c>
    </row>
    <row r="3" spans="1:8" x14ac:dyDescent="0.4">
      <c r="A3" s="5">
        <v>43486</v>
      </c>
      <c r="B3" s="13">
        <v>1245</v>
      </c>
      <c r="C3" s="13" t="s">
        <v>144</v>
      </c>
      <c r="D3" s="13" t="s">
        <v>145</v>
      </c>
      <c r="E3" s="13">
        <v>1</v>
      </c>
    </row>
    <row r="4" spans="1:8" x14ac:dyDescent="0.4">
      <c r="A4" s="5">
        <v>43493</v>
      </c>
      <c r="B4" s="13">
        <v>1322</v>
      </c>
      <c r="C4" s="13" t="s">
        <v>146</v>
      </c>
      <c r="D4" s="13" t="s">
        <v>142</v>
      </c>
      <c r="E4" s="13">
        <v>8</v>
      </c>
    </row>
    <row r="5" spans="1:8" x14ac:dyDescent="0.4">
      <c r="A5" s="5">
        <v>43497</v>
      </c>
      <c r="B5" s="13">
        <v>1454</v>
      </c>
      <c r="C5" s="13" t="s">
        <v>147</v>
      </c>
      <c r="D5" s="13" t="s">
        <v>145</v>
      </c>
      <c r="E5" s="13">
        <v>8</v>
      </c>
    </row>
    <row r="6" spans="1:8" x14ac:dyDescent="0.4">
      <c r="A6" s="5">
        <v>43514</v>
      </c>
      <c r="B6" s="13">
        <v>1101</v>
      </c>
      <c r="C6" s="13" t="s">
        <v>148</v>
      </c>
      <c r="D6" s="13" t="s">
        <v>149</v>
      </c>
      <c r="E6" s="13">
        <v>1</v>
      </c>
    </row>
    <row r="7" spans="1:8" x14ac:dyDescent="0.4">
      <c r="A7" s="5">
        <v>43516</v>
      </c>
      <c r="B7" s="13">
        <v>1105</v>
      </c>
      <c r="C7" s="13" t="s">
        <v>143</v>
      </c>
      <c r="D7" s="13" t="s">
        <v>145</v>
      </c>
      <c r="E7" s="13">
        <v>2</v>
      </c>
    </row>
    <row r="8" spans="1:8" x14ac:dyDescent="0.4">
      <c r="A8" s="5">
        <v>43518</v>
      </c>
      <c r="B8" s="13">
        <v>1238</v>
      </c>
      <c r="C8" s="13" t="s">
        <v>147</v>
      </c>
      <c r="D8" s="13" t="s">
        <v>142</v>
      </c>
      <c r="E8" s="13">
        <v>1</v>
      </c>
    </row>
    <row r="9" spans="1:8" x14ac:dyDescent="0.4">
      <c r="A9" s="5">
        <v>43518</v>
      </c>
      <c r="B9" s="13">
        <v>1101</v>
      </c>
      <c r="C9" s="13" t="s">
        <v>148</v>
      </c>
      <c r="D9" s="13" t="s">
        <v>145</v>
      </c>
      <c r="E9" s="13">
        <v>6</v>
      </c>
    </row>
    <row r="10" spans="1:8" x14ac:dyDescent="0.4">
      <c r="A10" s="5">
        <v>43522</v>
      </c>
      <c r="B10" s="13">
        <v>1105</v>
      </c>
      <c r="C10" s="13" t="s">
        <v>143</v>
      </c>
      <c r="D10" s="13" t="s">
        <v>145</v>
      </c>
      <c r="E10" s="13">
        <v>3</v>
      </c>
    </row>
    <row r="11" spans="1:8" x14ac:dyDescent="0.4">
      <c r="A11" s="5">
        <v>43523</v>
      </c>
      <c r="B11" s="13">
        <v>1101</v>
      </c>
      <c r="C11" s="13" t="s">
        <v>148</v>
      </c>
      <c r="D11" s="13" t="s">
        <v>142</v>
      </c>
      <c r="E11" s="13">
        <v>6</v>
      </c>
    </row>
    <row r="12" spans="1:8" x14ac:dyDescent="0.4">
      <c r="A12" s="5">
        <v>43528</v>
      </c>
      <c r="B12" s="13">
        <v>1101</v>
      </c>
      <c r="C12" s="13" t="s">
        <v>148</v>
      </c>
      <c r="D12" s="13" t="s">
        <v>150</v>
      </c>
      <c r="E12" s="13">
        <v>7</v>
      </c>
    </row>
    <row r="13" spans="1:8" x14ac:dyDescent="0.4">
      <c r="A13" s="5">
        <v>43529</v>
      </c>
      <c r="B13" s="13">
        <v>1245</v>
      </c>
      <c r="C13" s="13" t="s">
        <v>144</v>
      </c>
      <c r="D13" s="13" t="s">
        <v>145</v>
      </c>
      <c r="E13" s="13">
        <v>6</v>
      </c>
    </row>
    <row r="14" spans="1:8" x14ac:dyDescent="0.4">
      <c r="A14" s="5">
        <v>43530</v>
      </c>
      <c r="B14" s="13">
        <v>1238</v>
      </c>
      <c r="C14" s="13" t="s">
        <v>147</v>
      </c>
      <c r="D14" s="13" t="s">
        <v>142</v>
      </c>
      <c r="E14" s="13">
        <v>4</v>
      </c>
    </row>
    <row r="15" spans="1:8" x14ac:dyDescent="0.4">
      <c r="A15" s="5">
        <v>43532</v>
      </c>
      <c r="B15" s="13">
        <v>1322</v>
      </c>
      <c r="C15" s="13" t="s">
        <v>146</v>
      </c>
      <c r="D15" s="13" t="s">
        <v>149</v>
      </c>
      <c r="E15" s="13">
        <v>5</v>
      </c>
    </row>
    <row r="16" spans="1:8" x14ac:dyDescent="0.4">
      <c r="A16" s="5">
        <v>43536</v>
      </c>
      <c r="B16" s="13">
        <v>1101</v>
      </c>
      <c r="C16" s="13" t="s">
        <v>148</v>
      </c>
      <c r="D16" s="13" t="s">
        <v>151</v>
      </c>
      <c r="E16" s="13">
        <v>8</v>
      </c>
    </row>
    <row r="17" spans="1:5" x14ac:dyDescent="0.4">
      <c r="A17" s="5">
        <v>43538</v>
      </c>
      <c r="B17" s="13">
        <v>1454</v>
      </c>
      <c r="C17" s="13" t="s">
        <v>152</v>
      </c>
      <c r="D17" s="13" t="s">
        <v>150</v>
      </c>
      <c r="E17" s="13">
        <v>2</v>
      </c>
    </row>
    <row r="18" spans="1:5" x14ac:dyDescent="0.4">
      <c r="A18" s="5">
        <v>43539</v>
      </c>
      <c r="B18" s="13">
        <v>1238</v>
      </c>
      <c r="C18" s="13" t="s">
        <v>147</v>
      </c>
      <c r="D18" s="13" t="s">
        <v>145</v>
      </c>
      <c r="E18" s="13">
        <v>6</v>
      </c>
    </row>
    <row r="19" spans="1:5" x14ac:dyDescent="0.4">
      <c r="A19" s="5">
        <v>43544</v>
      </c>
      <c r="B19" s="13">
        <v>1101</v>
      </c>
      <c r="C19" s="13" t="s">
        <v>148</v>
      </c>
      <c r="D19" s="13" t="s">
        <v>149</v>
      </c>
      <c r="E19" s="13">
        <v>7</v>
      </c>
    </row>
    <row r="20" spans="1:5" x14ac:dyDescent="0.4">
      <c r="A20" s="5">
        <v>43545</v>
      </c>
      <c r="B20" s="13">
        <v>1454</v>
      </c>
      <c r="C20" s="13" t="s">
        <v>152</v>
      </c>
      <c r="D20" s="13" t="s">
        <v>142</v>
      </c>
      <c r="E20" s="13">
        <v>5</v>
      </c>
    </row>
    <row r="21" spans="1:5" x14ac:dyDescent="0.4">
      <c r="A21" s="5">
        <v>43546</v>
      </c>
      <c r="B21" s="13">
        <v>1211</v>
      </c>
      <c r="C21" s="13" t="s">
        <v>141</v>
      </c>
      <c r="D21" s="13" t="s">
        <v>145</v>
      </c>
      <c r="E21" s="13">
        <v>6</v>
      </c>
    </row>
    <row r="22" spans="1:5" x14ac:dyDescent="0.4">
      <c r="A22" s="5">
        <v>43549</v>
      </c>
      <c r="B22" s="13">
        <v>1454</v>
      </c>
      <c r="C22" s="13" t="s">
        <v>152</v>
      </c>
      <c r="D22" s="13" t="s">
        <v>150</v>
      </c>
      <c r="E22" s="13">
        <v>3</v>
      </c>
    </row>
    <row r="23" spans="1:5" x14ac:dyDescent="0.4">
      <c r="A23" s="5">
        <v>43550</v>
      </c>
      <c r="B23" s="13">
        <v>1105</v>
      </c>
      <c r="C23" s="13" t="s">
        <v>143</v>
      </c>
      <c r="D23" s="13" t="s">
        <v>142</v>
      </c>
      <c r="E23" s="13">
        <v>6</v>
      </c>
    </row>
    <row r="24" spans="1:5" x14ac:dyDescent="0.4">
      <c r="A24" s="5">
        <v>43551</v>
      </c>
      <c r="B24" s="13">
        <v>1101</v>
      </c>
      <c r="C24" s="13" t="s">
        <v>148</v>
      </c>
      <c r="D24" s="13" t="s">
        <v>151</v>
      </c>
      <c r="E24" s="13">
        <v>8</v>
      </c>
    </row>
    <row r="25" spans="1:5" x14ac:dyDescent="0.4">
      <c r="A25" s="5">
        <v>43552</v>
      </c>
      <c r="B25" s="13">
        <v>1245</v>
      </c>
      <c r="C25" s="13" t="s">
        <v>144</v>
      </c>
      <c r="D25" s="13" t="s">
        <v>145</v>
      </c>
      <c r="E25" s="13">
        <v>5</v>
      </c>
    </row>
    <row r="26" spans="1:5" x14ac:dyDescent="0.4">
      <c r="A26" s="5">
        <v>43556</v>
      </c>
      <c r="B26" s="13">
        <v>1238</v>
      </c>
      <c r="C26" s="13" t="s">
        <v>147</v>
      </c>
      <c r="D26" s="13" t="s">
        <v>145</v>
      </c>
      <c r="E26" s="13">
        <v>4</v>
      </c>
    </row>
    <row r="27" spans="1:5" x14ac:dyDescent="0.4">
      <c r="A27" s="5">
        <v>43566</v>
      </c>
      <c r="B27" s="13">
        <v>1105</v>
      </c>
      <c r="C27" s="13" t="s">
        <v>143</v>
      </c>
      <c r="D27" s="13" t="s">
        <v>142</v>
      </c>
      <c r="E27" s="13">
        <v>6</v>
      </c>
    </row>
    <row r="28" spans="1:5" x14ac:dyDescent="0.4">
      <c r="A28" s="5">
        <v>43573</v>
      </c>
      <c r="B28" s="13">
        <v>1322</v>
      </c>
      <c r="C28" s="13" t="s">
        <v>146</v>
      </c>
      <c r="D28" s="13" t="s">
        <v>142</v>
      </c>
      <c r="E28" s="13">
        <v>3</v>
      </c>
    </row>
    <row r="29" spans="1:5" x14ac:dyDescent="0.4">
      <c r="A29" s="5">
        <v>43579</v>
      </c>
      <c r="B29" s="13">
        <v>1238</v>
      </c>
      <c r="C29" s="13" t="s">
        <v>147</v>
      </c>
      <c r="D29" s="13" t="s">
        <v>145</v>
      </c>
      <c r="E29" s="13">
        <v>2</v>
      </c>
    </row>
    <row r="30" spans="1:5" x14ac:dyDescent="0.4">
      <c r="A30" s="5">
        <v>43581</v>
      </c>
      <c r="B30" s="13">
        <v>1105</v>
      </c>
      <c r="C30" s="13" t="s">
        <v>143</v>
      </c>
      <c r="D30" s="13" t="s">
        <v>145</v>
      </c>
      <c r="E30" s="13">
        <v>8</v>
      </c>
    </row>
    <row r="31" spans="1:5" x14ac:dyDescent="0.4">
      <c r="A31" s="5">
        <v>43588</v>
      </c>
      <c r="B31" s="13">
        <v>1322</v>
      </c>
      <c r="C31" s="13" t="s">
        <v>146</v>
      </c>
      <c r="D31" s="13" t="s">
        <v>149</v>
      </c>
      <c r="E31" s="13">
        <v>6</v>
      </c>
    </row>
    <row r="32" spans="1:5" x14ac:dyDescent="0.4">
      <c r="A32" s="5">
        <v>43592</v>
      </c>
      <c r="B32" s="13">
        <v>1454</v>
      </c>
      <c r="C32" s="13" t="s">
        <v>152</v>
      </c>
      <c r="D32" s="13" t="s">
        <v>145</v>
      </c>
      <c r="E32" s="13">
        <v>7</v>
      </c>
    </row>
    <row r="33" spans="1:5" x14ac:dyDescent="0.4">
      <c r="A33" s="5">
        <v>43593</v>
      </c>
      <c r="B33" s="13">
        <v>1105</v>
      </c>
      <c r="C33" s="13" t="s">
        <v>143</v>
      </c>
      <c r="D33" s="13" t="s">
        <v>142</v>
      </c>
      <c r="E33" s="13">
        <v>1</v>
      </c>
    </row>
    <row r="34" spans="1:5" x14ac:dyDescent="0.4">
      <c r="A34" s="5">
        <v>43593</v>
      </c>
      <c r="B34" s="13">
        <v>1245</v>
      </c>
      <c r="C34" s="13" t="s">
        <v>144</v>
      </c>
      <c r="D34" s="13" t="s">
        <v>149</v>
      </c>
      <c r="E34" s="13">
        <v>6</v>
      </c>
    </row>
    <row r="35" spans="1:5" x14ac:dyDescent="0.4">
      <c r="A35" s="5">
        <v>43595</v>
      </c>
      <c r="B35" s="13">
        <v>1322</v>
      </c>
      <c r="C35" s="13" t="s">
        <v>146</v>
      </c>
      <c r="D35" s="13" t="s">
        <v>145</v>
      </c>
      <c r="E35" s="13">
        <v>8</v>
      </c>
    </row>
    <row r="36" spans="1:5" x14ac:dyDescent="0.4">
      <c r="A36" s="5">
        <v>43612</v>
      </c>
      <c r="B36" s="13">
        <v>1211</v>
      </c>
      <c r="C36" s="13" t="s">
        <v>141</v>
      </c>
      <c r="D36" s="13" t="s">
        <v>153</v>
      </c>
      <c r="E36" s="13">
        <v>5</v>
      </c>
    </row>
    <row r="37" spans="1:5" x14ac:dyDescent="0.4">
      <c r="A37" s="5">
        <v>43622</v>
      </c>
      <c r="B37" s="13">
        <v>1238</v>
      </c>
      <c r="C37" s="13" t="s">
        <v>147</v>
      </c>
      <c r="D37" s="13" t="s">
        <v>149</v>
      </c>
      <c r="E37" s="13">
        <v>3</v>
      </c>
    </row>
    <row r="38" spans="1:5" x14ac:dyDescent="0.4">
      <c r="A38" s="5">
        <v>43627</v>
      </c>
      <c r="B38" s="13">
        <v>1101</v>
      </c>
      <c r="C38" s="13" t="s">
        <v>148</v>
      </c>
      <c r="D38" s="13" t="s">
        <v>145</v>
      </c>
      <c r="E38" s="13">
        <v>5</v>
      </c>
    </row>
    <row r="39" spans="1:5" x14ac:dyDescent="0.4">
      <c r="A39" s="5">
        <v>43629</v>
      </c>
      <c r="B39" s="13">
        <v>1322</v>
      </c>
      <c r="C39" s="13" t="s">
        <v>147</v>
      </c>
      <c r="D39" s="13" t="s">
        <v>145</v>
      </c>
      <c r="E39" s="13">
        <v>8</v>
      </c>
    </row>
    <row r="40" spans="1:5" x14ac:dyDescent="0.4">
      <c r="A40" s="5">
        <v>43635</v>
      </c>
      <c r="B40" s="13">
        <v>1454</v>
      </c>
      <c r="C40" s="13" t="s">
        <v>152</v>
      </c>
      <c r="D40" s="13" t="s">
        <v>149</v>
      </c>
      <c r="E40" s="13">
        <v>7</v>
      </c>
    </row>
    <row r="41" spans="1:5" x14ac:dyDescent="0.4">
      <c r="A41" s="5">
        <v>43637</v>
      </c>
      <c r="B41" s="13">
        <v>1454</v>
      </c>
      <c r="C41" s="13" t="s">
        <v>152</v>
      </c>
      <c r="D41" s="13" t="s">
        <v>145</v>
      </c>
      <c r="E41" s="13">
        <v>3</v>
      </c>
    </row>
    <row r="42" spans="1:5" x14ac:dyDescent="0.4">
      <c r="A42" s="5">
        <v>43647</v>
      </c>
      <c r="B42" s="13">
        <v>1238</v>
      </c>
      <c r="C42" s="13" t="s">
        <v>147</v>
      </c>
      <c r="D42" s="13" t="s">
        <v>142</v>
      </c>
      <c r="E42" s="13">
        <v>2</v>
      </c>
    </row>
    <row r="43" spans="1:5" x14ac:dyDescent="0.4">
      <c r="A43" s="5">
        <v>43648</v>
      </c>
      <c r="B43" s="13">
        <v>1105</v>
      </c>
      <c r="C43" s="13" t="s">
        <v>143</v>
      </c>
      <c r="D43" s="13" t="s">
        <v>142</v>
      </c>
      <c r="E43" s="13">
        <v>4</v>
      </c>
    </row>
    <row r="44" spans="1:5" x14ac:dyDescent="0.4">
      <c r="A44" s="5">
        <v>43648</v>
      </c>
      <c r="B44" s="13">
        <v>1211</v>
      </c>
      <c r="C44" s="13" t="s">
        <v>141</v>
      </c>
      <c r="D44" s="13" t="s">
        <v>150</v>
      </c>
      <c r="E44" s="13">
        <v>6</v>
      </c>
    </row>
    <row r="45" spans="1:5" x14ac:dyDescent="0.4">
      <c r="A45" s="5">
        <v>43649</v>
      </c>
      <c r="B45" s="13">
        <v>1101</v>
      </c>
      <c r="C45" s="13" t="s">
        <v>148</v>
      </c>
      <c r="D45" s="13" t="s">
        <v>142</v>
      </c>
      <c r="E45" s="13">
        <v>4</v>
      </c>
    </row>
    <row r="46" spans="1:5" x14ac:dyDescent="0.4">
      <c r="A46" s="5">
        <v>43650</v>
      </c>
      <c r="B46" s="13">
        <v>1245</v>
      </c>
      <c r="C46" s="13" t="s">
        <v>144</v>
      </c>
      <c r="D46" s="13" t="s">
        <v>149</v>
      </c>
      <c r="E46" s="13">
        <v>3</v>
      </c>
    </row>
    <row r="47" spans="1:5" x14ac:dyDescent="0.4">
      <c r="A47" s="5">
        <v>43650</v>
      </c>
      <c r="B47" s="13">
        <v>1211</v>
      </c>
      <c r="C47" s="13" t="s">
        <v>141</v>
      </c>
      <c r="D47" s="13" t="s">
        <v>153</v>
      </c>
      <c r="E47" s="13">
        <v>6</v>
      </c>
    </row>
    <row r="48" spans="1:5" x14ac:dyDescent="0.4">
      <c r="A48" s="5">
        <v>43651</v>
      </c>
      <c r="B48" s="13">
        <v>1454</v>
      </c>
      <c r="C48" s="13" t="s">
        <v>152</v>
      </c>
      <c r="D48" s="13" t="s">
        <v>149</v>
      </c>
      <c r="E48" s="13">
        <v>3</v>
      </c>
    </row>
    <row r="49" spans="1:5" x14ac:dyDescent="0.4">
      <c r="A49" s="5">
        <v>43661</v>
      </c>
      <c r="B49" s="13">
        <v>1101</v>
      </c>
      <c r="C49" s="13" t="s">
        <v>148</v>
      </c>
      <c r="D49" s="13" t="s">
        <v>145</v>
      </c>
      <c r="E49" s="13">
        <v>8</v>
      </c>
    </row>
    <row r="50" spans="1:5" x14ac:dyDescent="0.4">
      <c r="A50" s="5">
        <v>43664</v>
      </c>
      <c r="B50" s="13">
        <v>1322</v>
      </c>
      <c r="C50" s="13" t="s">
        <v>146</v>
      </c>
      <c r="D50" s="13" t="s">
        <v>145</v>
      </c>
      <c r="E50" s="13">
        <v>4</v>
      </c>
    </row>
    <row r="51" spans="1:5" x14ac:dyDescent="0.4">
      <c r="A51" s="5">
        <v>43664</v>
      </c>
      <c r="B51" s="13">
        <v>1245</v>
      </c>
      <c r="C51" s="13" t="s">
        <v>144</v>
      </c>
      <c r="D51" s="13" t="s">
        <v>145</v>
      </c>
      <c r="E51" s="13">
        <v>2</v>
      </c>
    </row>
    <row r="52" spans="1:5" x14ac:dyDescent="0.4">
      <c r="A52" s="5">
        <v>43665</v>
      </c>
      <c r="B52" s="13">
        <v>1238</v>
      </c>
      <c r="C52" s="13" t="s">
        <v>147</v>
      </c>
      <c r="D52" s="13" t="s">
        <v>142</v>
      </c>
      <c r="E52" s="13">
        <v>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sumif+weekday</vt:lpstr>
      <vt:lpstr>019-sumif</vt:lpstr>
      <vt:lpstr>019-sumif2</vt:lpstr>
      <vt:lpstr>020-sumif+column</vt:lpstr>
      <vt:lpstr>021-sumif</vt:lpstr>
      <vt:lpstr>021-sumif陣列</vt:lpstr>
      <vt:lpstr>022-sumifs</vt:lpstr>
      <vt:lpstr>022-sumifs2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2019-11-02T05:41:16Z</dcterms:created>
  <dcterms:modified xsi:type="dcterms:W3CDTF">2021-01-24T16:01:19Z</dcterms:modified>
</cp:coreProperties>
</file>