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urse\excelfun2019\date\"/>
    </mc:Choice>
  </mc:AlternateContent>
  <xr:revisionPtr revIDLastSave="0" documentId="13_ncr:1_{6ABE8D6D-B9CE-4AFD-9D75-FBA190B5C763}" xr6:coauthVersionLast="36" xr6:coauthVersionMax="36" xr10:uidLastSave="{00000000-0000-0000-0000-000000000000}"/>
  <bookViews>
    <workbookView xWindow="0" yWindow="0" windowWidth="19200" windowHeight="6870" tabRatio="812" xr2:uid="{00000000-000D-0000-FFFF-FFFF00000000}"/>
  </bookViews>
  <sheets>
    <sheet name="日期函數" sheetId="56" r:id="rId1"/>
    <sheet name="日期格式" sheetId="59" r:id="rId2"/>
    <sheet name="公式" sheetId="57" r:id="rId3"/>
    <sheet name="日期" sheetId="58" r:id="rId4"/>
    <sheet name="日期2" sheetId="65" r:id="rId5"/>
    <sheet name="數列" sheetId="60" r:id="rId6"/>
    <sheet name="date1" sheetId="62" r:id="rId7"/>
    <sheet name="date2" sheetId="3" r:id="rId8"/>
    <sheet name="日期運算" sheetId="63" r:id="rId9"/>
    <sheet name="休假" sheetId="61" r:id="rId10"/>
    <sheet name="DATEVALLUE" sheetId="6" r:id="rId11"/>
    <sheet name="DATEVALLUE1" sheetId="7" r:id="rId12"/>
    <sheet name="NOW" sheetId="13" r:id="rId13"/>
    <sheet name="time1" sheetId="66" r:id="rId14"/>
    <sheet name="time2" sheetId="69" r:id="rId15"/>
    <sheet name="TIMEVALUE" sheetId="8" r:id="rId16"/>
    <sheet name="停車時間" sheetId="35" r:id="rId17"/>
    <sheet name="datedif2" sheetId="70" r:id="rId18"/>
    <sheet name="已滿年齡" sheetId="71" r:id="rId19"/>
    <sheet name="WEEKDAY" sheetId="9" r:id="rId20"/>
    <sheet name="WEEKNUM" sheetId="67" r:id="rId21"/>
    <sheet name="EDATE" sheetId="11" r:id="rId22"/>
    <sheet name="EOMONTH" sheetId="12" r:id="rId23"/>
    <sheet name="佔一年的比例" sheetId="54" r:id="rId24"/>
  </sheets>
  <definedNames>
    <definedName name="_xlnm._FilterDatabase" localSheetId="7" hidden="1">date2!#REF!</definedName>
    <definedName name="_xlnm._FilterDatabase" localSheetId="18" hidden="1">已滿年齡!$A$14:$B$16</definedName>
    <definedName name="己休時數">休假!$E$1:$E$6</definedName>
    <definedName name="時數">休假!$D$1:$D$6</definedName>
  </definedNames>
  <calcPr calcId="191029"/>
</workbook>
</file>

<file path=xl/calcChain.xml><?xml version="1.0" encoding="utf-8"?>
<calcChain xmlns="http://schemas.openxmlformats.org/spreadsheetml/2006/main">
  <c r="D7" i="71" l="1"/>
  <c r="L7" i="71"/>
  <c r="K7" i="71"/>
  <c r="J7" i="71"/>
  <c r="G7" i="71"/>
  <c r="M7" i="71"/>
  <c r="I7" i="71"/>
  <c r="H7" i="71"/>
  <c r="F7" i="71"/>
  <c r="U1" i="71"/>
  <c r="B1" i="71"/>
  <c r="O7" i="71" s="1"/>
  <c r="N2" i="66"/>
  <c r="A8" i="66"/>
  <c r="E7" i="71" l="1"/>
  <c r="D8" i="69" l="1"/>
  <c r="B8" i="69"/>
  <c r="D7" i="69"/>
  <c r="B7" i="69"/>
  <c r="D6" i="69"/>
  <c r="B6" i="69"/>
  <c r="D5" i="69"/>
  <c r="B5" i="69"/>
  <c r="D4" i="69"/>
  <c r="B4" i="69"/>
  <c r="D3" i="69"/>
  <c r="B3" i="69"/>
  <c r="D2" i="69"/>
  <c r="B2" i="69"/>
  <c r="D1" i="69"/>
  <c r="B1" i="69"/>
  <c r="M2" i="66"/>
  <c r="R2" i="66"/>
  <c r="F5" i="66"/>
  <c r="F4" i="66"/>
  <c r="F3" i="66"/>
  <c r="F1" i="66"/>
  <c r="F7" i="35"/>
  <c r="F6" i="35"/>
  <c r="F5" i="35"/>
  <c r="F4" i="35"/>
  <c r="F3" i="35"/>
  <c r="F2" i="35"/>
  <c r="D2" i="3" l="1"/>
  <c r="C2" i="3"/>
  <c r="B2" i="3"/>
  <c r="A2" i="3"/>
  <c r="C16" i="63"/>
  <c r="I2" i="3"/>
  <c r="H2" i="3"/>
  <c r="G2" i="3"/>
  <c r="B4" i="8"/>
  <c r="B5" i="8"/>
  <c r="B2" i="8"/>
  <c r="B1" i="8"/>
  <c r="B6" i="6"/>
  <c r="B4" i="6"/>
  <c r="B5" i="6"/>
  <c r="B2" i="6"/>
  <c r="B1" i="6"/>
  <c r="J2" i="3" l="1"/>
  <c r="P21" i="67"/>
  <c r="P29" i="67"/>
  <c r="P37" i="67"/>
  <c r="P45" i="67"/>
  <c r="P53" i="67"/>
  <c r="E3" i="67"/>
  <c r="E4" i="67"/>
  <c r="E5" i="67"/>
  <c r="E6" i="67"/>
  <c r="E7" i="67"/>
  <c r="E8" i="67"/>
  <c r="E9" i="67"/>
  <c r="E10" i="67"/>
  <c r="E11" i="67"/>
  <c r="E12" i="67"/>
  <c r="E13" i="67"/>
  <c r="E14" i="67"/>
  <c r="E15" i="67"/>
  <c r="E16" i="67"/>
  <c r="E17" i="67"/>
  <c r="E18" i="67"/>
  <c r="E19" i="67"/>
  <c r="E20" i="67"/>
  <c r="E21" i="67"/>
  <c r="E22" i="67"/>
  <c r="E23" i="67"/>
  <c r="E24" i="67"/>
  <c r="E25" i="67"/>
  <c r="E26" i="67"/>
  <c r="E27" i="67"/>
  <c r="E28" i="67"/>
  <c r="E29" i="67"/>
  <c r="E30" i="67"/>
  <c r="E31" i="67"/>
  <c r="E32" i="67"/>
  <c r="E33" i="67"/>
  <c r="E34" i="67"/>
  <c r="E35" i="67"/>
  <c r="E36" i="67"/>
  <c r="E37" i="67"/>
  <c r="E38" i="67"/>
  <c r="E39" i="67"/>
  <c r="E40" i="67"/>
  <c r="E41" i="67"/>
  <c r="E42" i="67"/>
  <c r="E43" i="67"/>
  <c r="E44" i="67"/>
  <c r="E45" i="67"/>
  <c r="E46" i="67"/>
  <c r="E47" i="67"/>
  <c r="E48" i="67"/>
  <c r="E49" i="67"/>
  <c r="E50" i="67"/>
  <c r="E51" i="67"/>
  <c r="E52" i="67"/>
  <c r="E53" i="67"/>
  <c r="E54" i="67"/>
  <c r="E55" i="67"/>
  <c r="E56" i="67"/>
  <c r="E57" i="67"/>
  <c r="E58" i="67"/>
  <c r="E59" i="67"/>
  <c r="E60" i="67"/>
  <c r="E61" i="67"/>
  <c r="E62" i="67"/>
  <c r="E63" i="67"/>
  <c r="E64" i="67"/>
  <c r="E65" i="67"/>
  <c r="E66" i="67"/>
  <c r="E67" i="67"/>
  <c r="E68" i="67"/>
  <c r="E69" i="67"/>
  <c r="E70" i="67"/>
  <c r="E71" i="67"/>
  <c r="E72" i="67"/>
  <c r="E73" i="67"/>
  <c r="E74" i="67"/>
  <c r="E75" i="67"/>
  <c r="E76" i="67"/>
  <c r="E77" i="67"/>
  <c r="E78" i="67"/>
  <c r="E79" i="67"/>
  <c r="E80" i="67"/>
  <c r="E81" i="67"/>
  <c r="E82" i="67"/>
  <c r="E83" i="67"/>
  <c r="E84" i="67"/>
  <c r="E85" i="67"/>
  <c r="E86" i="67"/>
  <c r="E87" i="67"/>
  <c r="E88" i="67"/>
  <c r="E89" i="67"/>
  <c r="E90" i="67"/>
  <c r="E91" i="67"/>
  <c r="E92" i="67"/>
  <c r="E93" i="67"/>
  <c r="E94" i="67"/>
  <c r="E95" i="67"/>
  <c r="E96" i="67"/>
  <c r="E97" i="67"/>
  <c r="E98" i="67"/>
  <c r="E99" i="67"/>
  <c r="E100" i="67"/>
  <c r="E101" i="67"/>
  <c r="E102" i="67"/>
  <c r="E103" i="67"/>
  <c r="E104" i="67"/>
  <c r="E105" i="67"/>
  <c r="E106" i="67"/>
  <c r="E107" i="67"/>
  <c r="E108" i="67"/>
  <c r="E109" i="67"/>
  <c r="E110" i="67"/>
  <c r="E111" i="67"/>
  <c r="E112" i="67"/>
  <c r="E113" i="67"/>
  <c r="E114" i="67"/>
  <c r="E115" i="67"/>
  <c r="E116" i="67"/>
  <c r="E117" i="67"/>
  <c r="E118" i="67"/>
  <c r="E119" i="67"/>
  <c r="E120" i="67"/>
  <c r="E121" i="67"/>
  <c r="E122" i="67"/>
  <c r="E123" i="67"/>
  <c r="E124" i="67"/>
  <c r="E125" i="67"/>
  <c r="E126" i="67"/>
  <c r="E127" i="67"/>
  <c r="E128" i="67"/>
  <c r="E129" i="67"/>
  <c r="E130" i="67"/>
  <c r="E131" i="67"/>
  <c r="E132" i="67"/>
  <c r="E133" i="67"/>
  <c r="E134" i="67"/>
  <c r="E135" i="67"/>
  <c r="E136" i="67"/>
  <c r="E137" i="67"/>
  <c r="E138" i="67"/>
  <c r="E139" i="67"/>
  <c r="E140" i="67"/>
  <c r="E141" i="67"/>
  <c r="E142" i="67"/>
  <c r="E143" i="67"/>
  <c r="E144" i="67"/>
  <c r="E145" i="67"/>
  <c r="E146" i="67"/>
  <c r="E147" i="67"/>
  <c r="E148" i="67"/>
  <c r="E149" i="67"/>
  <c r="E150" i="67"/>
  <c r="E151" i="67"/>
  <c r="E152" i="67"/>
  <c r="E153" i="67"/>
  <c r="E154" i="67"/>
  <c r="E155" i="67"/>
  <c r="E156" i="67"/>
  <c r="E157" i="67"/>
  <c r="E158" i="67"/>
  <c r="E159" i="67"/>
  <c r="E160" i="67"/>
  <c r="E161" i="67"/>
  <c r="E162" i="67"/>
  <c r="E163" i="67"/>
  <c r="E164" i="67"/>
  <c r="E165" i="67"/>
  <c r="E166" i="67"/>
  <c r="E167" i="67"/>
  <c r="E168" i="67"/>
  <c r="E169" i="67"/>
  <c r="E170" i="67"/>
  <c r="E171" i="67"/>
  <c r="E172" i="67"/>
  <c r="E173" i="67"/>
  <c r="E174" i="67"/>
  <c r="E175" i="67"/>
  <c r="E176" i="67"/>
  <c r="E177" i="67"/>
  <c r="E178" i="67"/>
  <c r="E179" i="67"/>
  <c r="E180" i="67"/>
  <c r="E181" i="67"/>
  <c r="E182" i="67"/>
  <c r="E183" i="67"/>
  <c r="E184" i="67"/>
  <c r="E185" i="67"/>
  <c r="E186" i="67"/>
  <c r="E187" i="67"/>
  <c r="E188" i="67"/>
  <c r="E189" i="67"/>
  <c r="E190" i="67"/>
  <c r="E191" i="67"/>
  <c r="E192" i="67"/>
  <c r="E193" i="67"/>
  <c r="E194" i="67"/>
  <c r="E195" i="67"/>
  <c r="E196" i="67"/>
  <c r="E197" i="67"/>
  <c r="E198" i="67"/>
  <c r="E199" i="67"/>
  <c r="E200" i="67"/>
  <c r="E201" i="67"/>
  <c r="E202" i="67"/>
  <c r="E203" i="67"/>
  <c r="E204" i="67"/>
  <c r="E205" i="67"/>
  <c r="E206" i="67"/>
  <c r="E207" i="67"/>
  <c r="E208" i="67"/>
  <c r="E209" i="67"/>
  <c r="E210" i="67"/>
  <c r="E211" i="67"/>
  <c r="E212" i="67"/>
  <c r="E213" i="67"/>
  <c r="E214" i="67"/>
  <c r="E215" i="67"/>
  <c r="E216" i="67"/>
  <c r="E217" i="67"/>
  <c r="E218" i="67"/>
  <c r="E219" i="67"/>
  <c r="E220" i="67"/>
  <c r="E221" i="67"/>
  <c r="E222" i="67"/>
  <c r="E223" i="67"/>
  <c r="E224" i="67"/>
  <c r="E225" i="67"/>
  <c r="E226" i="67"/>
  <c r="E227" i="67"/>
  <c r="E228" i="67"/>
  <c r="E229" i="67"/>
  <c r="E230" i="67"/>
  <c r="E231" i="67"/>
  <c r="E232" i="67"/>
  <c r="E233" i="67"/>
  <c r="E234" i="67"/>
  <c r="E235" i="67"/>
  <c r="E236" i="67"/>
  <c r="E237" i="67"/>
  <c r="E238" i="67"/>
  <c r="E239" i="67"/>
  <c r="E240" i="67"/>
  <c r="E241" i="67"/>
  <c r="E242" i="67"/>
  <c r="E243" i="67"/>
  <c r="E244" i="67"/>
  <c r="E245" i="67"/>
  <c r="E246" i="67"/>
  <c r="E247" i="67"/>
  <c r="E248" i="67"/>
  <c r="E249" i="67"/>
  <c r="E250" i="67"/>
  <c r="E251" i="67"/>
  <c r="E252" i="67"/>
  <c r="E253" i="67"/>
  <c r="E254" i="67"/>
  <c r="E255" i="67"/>
  <c r="E256" i="67"/>
  <c r="E257" i="67"/>
  <c r="E258" i="67"/>
  <c r="E259" i="67"/>
  <c r="E260" i="67"/>
  <c r="E261" i="67"/>
  <c r="E262" i="67"/>
  <c r="E263" i="67"/>
  <c r="E264" i="67"/>
  <c r="E265" i="67"/>
  <c r="E266" i="67"/>
  <c r="E267" i="67"/>
  <c r="E268" i="67"/>
  <c r="E269" i="67"/>
  <c r="E270" i="67"/>
  <c r="E271" i="67"/>
  <c r="E272" i="67"/>
  <c r="E273" i="67"/>
  <c r="E274" i="67"/>
  <c r="E275" i="67"/>
  <c r="E276" i="67"/>
  <c r="E277" i="67"/>
  <c r="E278" i="67"/>
  <c r="E279" i="67"/>
  <c r="E280" i="67"/>
  <c r="E281" i="67"/>
  <c r="E282" i="67"/>
  <c r="E283" i="67"/>
  <c r="E284" i="67"/>
  <c r="E285" i="67"/>
  <c r="E286" i="67"/>
  <c r="E287" i="67"/>
  <c r="E288" i="67"/>
  <c r="E289" i="67"/>
  <c r="E290" i="67"/>
  <c r="E291" i="67"/>
  <c r="E292" i="67"/>
  <c r="E293" i="67"/>
  <c r="E294" i="67"/>
  <c r="E295" i="67"/>
  <c r="E296" i="67"/>
  <c r="E297" i="67"/>
  <c r="E298" i="67"/>
  <c r="E299" i="67"/>
  <c r="E300" i="67"/>
  <c r="E301" i="67"/>
  <c r="E302" i="67"/>
  <c r="E303" i="67"/>
  <c r="E304" i="67"/>
  <c r="E305" i="67"/>
  <c r="E306" i="67"/>
  <c r="E307" i="67"/>
  <c r="E308" i="67"/>
  <c r="E309" i="67"/>
  <c r="E310" i="67"/>
  <c r="E311" i="67"/>
  <c r="E312" i="67"/>
  <c r="E313" i="67"/>
  <c r="E314" i="67"/>
  <c r="E315" i="67"/>
  <c r="E316" i="67"/>
  <c r="E317" i="67"/>
  <c r="E318" i="67"/>
  <c r="E319" i="67"/>
  <c r="E320" i="67"/>
  <c r="E321" i="67"/>
  <c r="E322" i="67"/>
  <c r="E323" i="67"/>
  <c r="Q3" i="67" s="1"/>
  <c r="E324" i="67"/>
  <c r="P54" i="67" s="1"/>
  <c r="E325" i="67"/>
  <c r="E326" i="67"/>
  <c r="P7" i="67" s="1"/>
  <c r="E327" i="67"/>
  <c r="P15" i="67" s="1"/>
  <c r="E328" i="67"/>
  <c r="P31" i="67" s="1"/>
  <c r="E329" i="67"/>
  <c r="E330" i="67"/>
  <c r="E331" i="67"/>
  <c r="E332" i="67"/>
  <c r="E333" i="67"/>
  <c r="E334" i="67"/>
  <c r="E335" i="67"/>
  <c r="E336" i="67"/>
  <c r="E337" i="67"/>
  <c r="E338" i="67"/>
  <c r="E339" i="67"/>
  <c r="E340" i="67"/>
  <c r="E341" i="67"/>
  <c r="E342" i="67"/>
  <c r="E343" i="67"/>
  <c r="E344" i="67"/>
  <c r="E345" i="67"/>
  <c r="E346" i="67"/>
  <c r="E347" i="67"/>
  <c r="E348" i="67"/>
  <c r="E349" i="67"/>
  <c r="E350" i="67"/>
  <c r="E351" i="67"/>
  <c r="E352" i="67"/>
  <c r="E353" i="67"/>
  <c r="E354" i="67"/>
  <c r="E355" i="67"/>
  <c r="E356" i="67"/>
  <c r="E357" i="67"/>
  <c r="E358" i="67"/>
  <c r="E359" i="67"/>
  <c r="E360" i="67"/>
  <c r="P13" i="67" s="1"/>
  <c r="E361" i="67"/>
  <c r="E362" i="67"/>
  <c r="E363" i="67"/>
  <c r="E364" i="67"/>
  <c r="E365" i="67"/>
  <c r="E366" i="67"/>
  <c r="E367" i="67"/>
  <c r="E2" i="67"/>
  <c r="C3" i="67"/>
  <c r="C4" i="67"/>
  <c r="C5" i="67"/>
  <c r="C6" i="67"/>
  <c r="C7" i="67"/>
  <c r="C8" i="67"/>
  <c r="C9" i="67"/>
  <c r="C10" i="67"/>
  <c r="C11" i="67"/>
  <c r="C12" i="67"/>
  <c r="C13" i="67"/>
  <c r="C14" i="67"/>
  <c r="C15" i="67"/>
  <c r="C16" i="67"/>
  <c r="C17" i="67"/>
  <c r="C18" i="67"/>
  <c r="C19" i="67"/>
  <c r="C20" i="67"/>
  <c r="C21" i="67"/>
  <c r="C22" i="67"/>
  <c r="C23" i="67"/>
  <c r="C24" i="67"/>
  <c r="C25" i="67"/>
  <c r="C26" i="67"/>
  <c r="C27" i="67"/>
  <c r="C28" i="67"/>
  <c r="C29" i="67"/>
  <c r="C30" i="67"/>
  <c r="C31" i="67"/>
  <c r="C32" i="67"/>
  <c r="C33" i="67"/>
  <c r="C34" i="67"/>
  <c r="C35" i="67"/>
  <c r="C36" i="67"/>
  <c r="C37" i="67"/>
  <c r="C38" i="67"/>
  <c r="C39" i="67"/>
  <c r="C40" i="67"/>
  <c r="C41" i="67"/>
  <c r="C42" i="67"/>
  <c r="C43" i="67"/>
  <c r="C44" i="67"/>
  <c r="C45" i="67"/>
  <c r="C46" i="67"/>
  <c r="C47" i="67"/>
  <c r="C48" i="67"/>
  <c r="C49" i="67"/>
  <c r="C50" i="67"/>
  <c r="C51" i="67"/>
  <c r="C52" i="67"/>
  <c r="C53" i="67"/>
  <c r="C54" i="67"/>
  <c r="C55" i="67"/>
  <c r="C56" i="67"/>
  <c r="C57" i="67"/>
  <c r="C58" i="67"/>
  <c r="C59" i="67"/>
  <c r="C60" i="67"/>
  <c r="C61" i="67"/>
  <c r="C62" i="67"/>
  <c r="C63" i="67"/>
  <c r="C64" i="67"/>
  <c r="C65" i="67"/>
  <c r="C66" i="67"/>
  <c r="C67" i="67"/>
  <c r="C68" i="67"/>
  <c r="C69" i="67"/>
  <c r="C70" i="67"/>
  <c r="C71" i="67"/>
  <c r="C72" i="67"/>
  <c r="C73" i="67"/>
  <c r="C74" i="67"/>
  <c r="C75" i="67"/>
  <c r="C76" i="67"/>
  <c r="C77" i="67"/>
  <c r="C78" i="67"/>
  <c r="C79" i="67"/>
  <c r="C80" i="67"/>
  <c r="C81" i="67"/>
  <c r="C82" i="67"/>
  <c r="C83" i="67"/>
  <c r="C84" i="67"/>
  <c r="C85" i="67"/>
  <c r="C86" i="67"/>
  <c r="C87" i="67"/>
  <c r="C88" i="67"/>
  <c r="C89" i="67"/>
  <c r="C90" i="67"/>
  <c r="C91" i="67"/>
  <c r="C92" i="67"/>
  <c r="C93" i="67"/>
  <c r="C94" i="67"/>
  <c r="C95" i="67"/>
  <c r="C96" i="67"/>
  <c r="C97" i="67"/>
  <c r="C98" i="67"/>
  <c r="C99" i="67"/>
  <c r="C100" i="67"/>
  <c r="C101" i="67"/>
  <c r="C102" i="67"/>
  <c r="C103" i="67"/>
  <c r="C104" i="67"/>
  <c r="C105" i="67"/>
  <c r="C106" i="67"/>
  <c r="C107" i="67"/>
  <c r="C108" i="67"/>
  <c r="C109" i="67"/>
  <c r="C110" i="67"/>
  <c r="C111" i="67"/>
  <c r="C112" i="67"/>
  <c r="C113" i="67"/>
  <c r="C114" i="67"/>
  <c r="C115" i="67"/>
  <c r="C116" i="67"/>
  <c r="C117" i="67"/>
  <c r="C118" i="67"/>
  <c r="C119" i="67"/>
  <c r="C120" i="67"/>
  <c r="C121" i="67"/>
  <c r="C122" i="67"/>
  <c r="C123" i="67"/>
  <c r="C124" i="67"/>
  <c r="C125" i="67"/>
  <c r="C126" i="67"/>
  <c r="C127" i="67"/>
  <c r="C128" i="67"/>
  <c r="C129" i="67"/>
  <c r="C130" i="67"/>
  <c r="C131" i="67"/>
  <c r="C132" i="67"/>
  <c r="C133" i="67"/>
  <c r="C134" i="67"/>
  <c r="C135" i="67"/>
  <c r="C136" i="67"/>
  <c r="C137" i="67"/>
  <c r="C138" i="67"/>
  <c r="C139" i="67"/>
  <c r="C140" i="67"/>
  <c r="C141" i="67"/>
  <c r="C142" i="67"/>
  <c r="C143" i="67"/>
  <c r="C144" i="67"/>
  <c r="C145" i="67"/>
  <c r="C146" i="67"/>
  <c r="C147" i="67"/>
  <c r="C148" i="67"/>
  <c r="C149" i="67"/>
  <c r="C150" i="67"/>
  <c r="C151" i="67"/>
  <c r="C152" i="67"/>
  <c r="C153" i="67"/>
  <c r="C154" i="67"/>
  <c r="C155" i="67"/>
  <c r="C156" i="67"/>
  <c r="C157" i="67"/>
  <c r="C158" i="67"/>
  <c r="C159" i="67"/>
  <c r="C160" i="67"/>
  <c r="C161" i="67"/>
  <c r="C162" i="67"/>
  <c r="C163" i="67"/>
  <c r="C164" i="67"/>
  <c r="C165" i="67"/>
  <c r="C166" i="67"/>
  <c r="C167" i="67"/>
  <c r="C168" i="67"/>
  <c r="C169" i="67"/>
  <c r="C170" i="67"/>
  <c r="C171" i="67"/>
  <c r="C172" i="67"/>
  <c r="C173" i="67"/>
  <c r="C174" i="67"/>
  <c r="C175" i="67"/>
  <c r="C176" i="67"/>
  <c r="C177" i="67"/>
  <c r="C178" i="67"/>
  <c r="C179" i="67"/>
  <c r="C180" i="67"/>
  <c r="C181" i="67"/>
  <c r="C182" i="67"/>
  <c r="C183" i="67"/>
  <c r="C184" i="67"/>
  <c r="C185" i="67"/>
  <c r="C186" i="67"/>
  <c r="C187" i="67"/>
  <c r="C188" i="67"/>
  <c r="C189" i="67"/>
  <c r="C190" i="67"/>
  <c r="C191" i="67"/>
  <c r="C192" i="67"/>
  <c r="C193" i="67"/>
  <c r="C194" i="67"/>
  <c r="C195" i="67"/>
  <c r="C196" i="67"/>
  <c r="C197" i="67"/>
  <c r="C198" i="67"/>
  <c r="C199" i="67"/>
  <c r="C200" i="67"/>
  <c r="C201" i="67"/>
  <c r="C202" i="67"/>
  <c r="C203" i="67"/>
  <c r="C204" i="67"/>
  <c r="C205" i="67"/>
  <c r="C206" i="67"/>
  <c r="C207" i="67"/>
  <c r="C208" i="67"/>
  <c r="C209" i="67"/>
  <c r="C210" i="67"/>
  <c r="C211" i="67"/>
  <c r="C212" i="67"/>
  <c r="C213" i="67"/>
  <c r="C214" i="67"/>
  <c r="C215" i="67"/>
  <c r="C216" i="67"/>
  <c r="C217" i="67"/>
  <c r="C218" i="67"/>
  <c r="C219" i="67"/>
  <c r="C220" i="67"/>
  <c r="C221" i="67"/>
  <c r="C222" i="67"/>
  <c r="C223" i="67"/>
  <c r="C224" i="67"/>
  <c r="C225" i="67"/>
  <c r="C226" i="67"/>
  <c r="C227" i="67"/>
  <c r="C228" i="67"/>
  <c r="C229" i="67"/>
  <c r="C230" i="67"/>
  <c r="C231" i="67"/>
  <c r="C232" i="67"/>
  <c r="C233" i="67"/>
  <c r="C234" i="67"/>
  <c r="C235" i="67"/>
  <c r="C236" i="67"/>
  <c r="C237" i="67"/>
  <c r="C238" i="67"/>
  <c r="C239" i="67"/>
  <c r="C240" i="67"/>
  <c r="C241" i="67"/>
  <c r="C242" i="67"/>
  <c r="C243" i="67"/>
  <c r="C244" i="67"/>
  <c r="C245" i="67"/>
  <c r="C246" i="67"/>
  <c r="C247" i="67"/>
  <c r="C248" i="67"/>
  <c r="C249" i="67"/>
  <c r="C250" i="67"/>
  <c r="C251" i="67"/>
  <c r="C252" i="67"/>
  <c r="C253" i="67"/>
  <c r="C254" i="67"/>
  <c r="C255" i="67"/>
  <c r="C256" i="67"/>
  <c r="C257" i="67"/>
  <c r="C258" i="67"/>
  <c r="C259" i="67"/>
  <c r="C260" i="67"/>
  <c r="C261" i="67"/>
  <c r="C262" i="67"/>
  <c r="C263" i="67"/>
  <c r="C264" i="67"/>
  <c r="C265" i="67"/>
  <c r="C266" i="67"/>
  <c r="C267" i="67"/>
  <c r="C268" i="67"/>
  <c r="C269" i="67"/>
  <c r="C270" i="67"/>
  <c r="C271" i="67"/>
  <c r="C272" i="67"/>
  <c r="C273" i="67"/>
  <c r="C274" i="67"/>
  <c r="C275" i="67"/>
  <c r="C276" i="67"/>
  <c r="C277" i="67"/>
  <c r="C278" i="67"/>
  <c r="C279" i="67"/>
  <c r="C280" i="67"/>
  <c r="C281" i="67"/>
  <c r="C282" i="67"/>
  <c r="C283" i="67"/>
  <c r="C284" i="67"/>
  <c r="C285" i="67"/>
  <c r="C286" i="67"/>
  <c r="C287" i="67"/>
  <c r="C288" i="67"/>
  <c r="C289" i="67"/>
  <c r="C290" i="67"/>
  <c r="C291" i="67"/>
  <c r="C292" i="67"/>
  <c r="C293" i="67"/>
  <c r="C294" i="67"/>
  <c r="C295" i="67"/>
  <c r="C296" i="67"/>
  <c r="C297" i="67"/>
  <c r="C298" i="67"/>
  <c r="C299" i="67"/>
  <c r="C300" i="67"/>
  <c r="C301" i="67"/>
  <c r="C302" i="67"/>
  <c r="C303" i="67"/>
  <c r="C304" i="67"/>
  <c r="C305" i="67"/>
  <c r="C306" i="67"/>
  <c r="C307" i="67"/>
  <c r="C308" i="67"/>
  <c r="C309" i="67"/>
  <c r="C310" i="67"/>
  <c r="C311" i="67"/>
  <c r="C312" i="67"/>
  <c r="C313" i="67"/>
  <c r="C314" i="67"/>
  <c r="C315" i="67"/>
  <c r="C316" i="67"/>
  <c r="C317" i="67"/>
  <c r="C318" i="67"/>
  <c r="C319" i="67"/>
  <c r="C320" i="67"/>
  <c r="C321" i="67"/>
  <c r="C322" i="67"/>
  <c r="C323" i="67"/>
  <c r="C324" i="67"/>
  <c r="C325" i="67"/>
  <c r="C326" i="67"/>
  <c r="C327" i="67"/>
  <c r="C328" i="67"/>
  <c r="C329" i="67"/>
  <c r="C330" i="67"/>
  <c r="C331" i="67"/>
  <c r="C332" i="67"/>
  <c r="C333" i="67"/>
  <c r="C334" i="67"/>
  <c r="C335" i="67"/>
  <c r="C336" i="67"/>
  <c r="C337" i="67"/>
  <c r="C338" i="67"/>
  <c r="C339" i="67"/>
  <c r="C340" i="67"/>
  <c r="C341" i="67"/>
  <c r="C342" i="67"/>
  <c r="C343" i="67"/>
  <c r="C344" i="67"/>
  <c r="C345" i="67"/>
  <c r="C346" i="67"/>
  <c r="C347" i="67"/>
  <c r="C348" i="67"/>
  <c r="C349" i="67"/>
  <c r="C350" i="67"/>
  <c r="C351" i="67"/>
  <c r="C352" i="67"/>
  <c r="C353" i="67"/>
  <c r="C354" i="67"/>
  <c r="C355" i="67"/>
  <c r="C356" i="67"/>
  <c r="C357" i="67"/>
  <c r="C358" i="67"/>
  <c r="C359" i="67"/>
  <c r="C360" i="67"/>
  <c r="C361" i="67"/>
  <c r="C362" i="67"/>
  <c r="C363" i="67"/>
  <c r="C364" i="67"/>
  <c r="C365" i="67"/>
  <c r="C366" i="67"/>
  <c r="C367" i="67"/>
  <c r="C368" i="67"/>
  <c r="C369" i="67"/>
  <c r="C370" i="67"/>
  <c r="C371" i="67"/>
  <c r="C372" i="67"/>
  <c r="C373" i="67"/>
  <c r="C374" i="67"/>
  <c r="C375" i="67"/>
  <c r="C376" i="67"/>
  <c r="C377" i="67"/>
  <c r="C378" i="67"/>
  <c r="C379" i="67"/>
  <c r="C380" i="67"/>
  <c r="C381" i="67"/>
  <c r="C382" i="67"/>
  <c r="C383" i="67"/>
  <c r="C384" i="67"/>
  <c r="C385" i="67"/>
  <c r="C386" i="67"/>
  <c r="C387" i="67"/>
  <c r="C388" i="67"/>
  <c r="C389" i="67"/>
  <c r="C390" i="67"/>
  <c r="C391" i="67"/>
  <c r="C392" i="67"/>
  <c r="C393" i="67"/>
  <c r="C394" i="67"/>
  <c r="C395" i="67"/>
  <c r="C396" i="67"/>
  <c r="C397" i="67"/>
  <c r="C398" i="67"/>
  <c r="C399" i="67"/>
  <c r="C400" i="67"/>
  <c r="C401" i="67"/>
  <c r="C402" i="67"/>
  <c r="C403" i="67"/>
  <c r="C404" i="67"/>
  <c r="C405" i="67"/>
  <c r="C406" i="67"/>
  <c r="C407" i="67"/>
  <c r="C408" i="67"/>
  <c r="C409" i="67"/>
  <c r="C410" i="67"/>
  <c r="C411" i="67"/>
  <c r="C412" i="67"/>
  <c r="C413" i="67"/>
  <c r="C414" i="67"/>
  <c r="C415" i="67"/>
  <c r="C416" i="67"/>
  <c r="C417" i="67"/>
  <c r="C418" i="67"/>
  <c r="C419" i="67"/>
  <c r="C420" i="67"/>
  <c r="C421" i="67"/>
  <c r="C422" i="67"/>
  <c r="C423" i="67"/>
  <c r="C424" i="67"/>
  <c r="C425" i="67"/>
  <c r="C426" i="67"/>
  <c r="C427" i="67"/>
  <c r="C428" i="67"/>
  <c r="C429" i="67"/>
  <c r="C430" i="67"/>
  <c r="C431" i="67"/>
  <c r="C432" i="67"/>
  <c r="C433" i="67"/>
  <c r="C434" i="67"/>
  <c r="C435" i="67"/>
  <c r="C436" i="67"/>
  <c r="C437" i="67"/>
  <c r="C438" i="67"/>
  <c r="C439" i="67"/>
  <c r="C440" i="67"/>
  <c r="C441" i="67"/>
  <c r="C442" i="67"/>
  <c r="C443" i="67"/>
  <c r="C444" i="67"/>
  <c r="C445" i="67"/>
  <c r="C446" i="67"/>
  <c r="C447" i="67"/>
  <c r="C448" i="67"/>
  <c r="C449" i="67"/>
  <c r="C450" i="67"/>
  <c r="C451" i="67"/>
  <c r="C452" i="67"/>
  <c r="C453" i="67"/>
  <c r="C454" i="67"/>
  <c r="C455" i="67"/>
  <c r="C456" i="67"/>
  <c r="C457" i="67"/>
  <c r="C458" i="67"/>
  <c r="C459" i="67"/>
  <c r="C460" i="67"/>
  <c r="C461" i="67"/>
  <c r="C462" i="67"/>
  <c r="C463" i="67"/>
  <c r="C464" i="67"/>
  <c r="C465" i="67"/>
  <c r="C466" i="67"/>
  <c r="C467" i="67"/>
  <c r="C468" i="67"/>
  <c r="C469" i="67"/>
  <c r="C470" i="67"/>
  <c r="C471" i="67"/>
  <c r="C472" i="67"/>
  <c r="C473" i="67"/>
  <c r="C474" i="67"/>
  <c r="C475" i="67"/>
  <c r="C476" i="67"/>
  <c r="C477" i="67"/>
  <c r="C478" i="67"/>
  <c r="C479" i="67"/>
  <c r="C480" i="67"/>
  <c r="C481" i="67"/>
  <c r="C482" i="67"/>
  <c r="C483" i="67"/>
  <c r="C484" i="67"/>
  <c r="C485" i="67"/>
  <c r="C486" i="67"/>
  <c r="C487" i="67"/>
  <c r="C488" i="67"/>
  <c r="C489" i="67"/>
  <c r="C490" i="67"/>
  <c r="C491" i="67"/>
  <c r="C492" i="67"/>
  <c r="C493" i="67"/>
  <c r="C494" i="67"/>
  <c r="C495" i="67"/>
  <c r="C496" i="67"/>
  <c r="C497" i="67"/>
  <c r="C498" i="67"/>
  <c r="C499" i="67"/>
  <c r="C500" i="67"/>
  <c r="C501" i="67"/>
  <c r="C502" i="67"/>
  <c r="C503" i="67"/>
  <c r="C504" i="67"/>
  <c r="C505" i="67"/>
  <c r="C506" i="67"/>
  <c r="C507" i="67"/>
  <c r="C508" i="67"/>
  <c r="C509" i="67"/>
  <c r="C510" i="67"/>
  <c r="C511" i="67"/>
  <c r="C512" i="67"/>
  <c r="C513" i="67"/>
  <c r="C514" i="67"/>
  <c r="C515" i="67"/>
  <c r="C516" i="67"/>
  <c r="C517" i="67"/>
  <c r="C518" i="67"/>
  <c r="C519" i="67"/>
  <c r="C520" i="67"/>
  <c r="C521" i="67"/>
  <c r="C522" i="67"/>
  <c r="C523" i="67"/>
  <c r="C524" i="67"/>
  <c r="C525" i="67"/>
  <c r="C526" i="67"/>
  <c r="C527" i="67"/>
  <c r="C528" i="67"/>
  <c r="C529" i="67"/>
  <c r="C530" i="67"/>
  <c r="C531" i="67"/>
  <c r="C532" i="67"/>
  <c r="C533" i="67"/>
  <c r="C534" i="67"/>
  <c r="C535" i="67"/>
  <c r="C536" i="67"/>
  <c r="C537" i="67"/>
  <c r="C538" i="67"/>
  <c r="C539" i="67"/>
  <c r="C540" i="67"/>
  <c r="C541" i="67"/>
  <c r="C542" i="67"/>
  <c r="C543" i="67"/>
  <c r="C544" i="67"/>
  <c r="C545" i="67"/>
  <c r="C546" i="67"/>
  <c r="C547" i="67"/>
  <c r="C548" i="67"/>
  <c r="C549" i="67"/>
  <c r="C550" i="67"/>
  <c r="C551" i="67"/>
  <c r="C552" i="67"/>
  <c r="C553" i="67"/>
  <c r="C554" i="67"/>
  <c r="C555" i="67"/>
  <c r="C556" i="67"/>
  <c r="C557" i="67"/>
  <c r="C558" i="67"/>
  <c r="C559" i="67"/>
  <c r="C560" i="67"/>
  <c r="C561" i="67"/>
  <c r="C562" i="67"/>
  <c r="C563" i="67"/>
  <c r="C564" i="67"/>
  <c r="C565" i="67"/>
  <c r="C566" i="67"/>
  <c r="C567" i="67"/>
  <c r="C568" i="67"/>
  <c r="C569" i="67"/>
  <c r="C570" i="67"/>
  <c r="C571" i="67"/>
  <c r="C572" i="67"/>
  <c r="C573" i="67"/>
  <c r="C574" i="67"/>
  <c r="C575" i="67"/>
  <c r="C576" i="67"/>
  <c r="C577" i="67"/>
  <c r="C578" i="67"/>
  <c r="C579" i="67"/>
  <c r="C580" i="67"/>
  <c r="C581" i="67"/>
  <c r="C582" i="67"/>
  <c r="C583" i="67"/>
  <c r="C584" i="67"/>
  <c r="C585" i="67"/>
  <c r="C586" i="67"/>
  <c r="C587" i="67"/>
  <c r="C588" i="67"/>
  <c r="C589" i="67"/>
  <c r="C590" i="67"/>
  <c r="C591" i="67"/>
  <c r="C592" i="67"/>
  <c r="C593" i="67"/>
  <c r="C594" i="67"/>
  <c r="C595" i="67"/>
  <c r="C596" i="67"/>
  <c r="C597" i="67"/>
  <c r="C598" i="67"/>
  <c r="C599" i="67"/>
  <c r="C600" i="67"/>
  <c r="C601" i="67"/>
  <c r="C602" i="67"/>
  <c r="C603" i="67"/>
  <c r="C604" i="67"/>
  <c r="C605" i="67"/>
  <c r="C606" i="67"/>
  <c r="C607" i="67"/>
  <c r="C608" i="67"/>
  <c r="C609" i="67"/>
  <c r="C610" i="67"/>
  <c r="C611" i="67"/>
  <c r="C612" i="67"/>
  <c r="C613" i="67"/>
  <c r="C614" i="67"/>
  <c r="C615" i="67"/>
  <c r="C616" i="67"/>
  <c r="C617" i="67"/>
  <c r="C618" i="67"/>
  <c r="C619" i="67"/>
  <c r="C620" i="67"/>
  <c r="C621" i="67"/>
  <c r="C622" i="67"/>
  <c r="C623" i="67"/>
  <c r="C624" i="67"/>
  <c r="C625" i="67"/>
  <c r="C626" i="67"/>
  <c r="C627" i="67"/>
  <c r="C628" i="67"/>
  <c r="C629" i="67"/>
  <c r="C630" i="67"/>
  <c r="C631" i="67"/>
  <c r="C632" i="67"/>
  <c r="C633" i="67"/>
  <c r="C634" i="67"/>
  <c r="C635" i="67"/>
  <c r="C636" i="67"/>
  <c r="C637" i="67"/>
  <c r="C638" i="67"/>
  <c r="C639" i="67"/>
  <c r="C640" i="67"/>
  <c r="C641" i="67"/>
  <c r="C642" i="67"/>
  <c r="C643" i="67"/>
  <c r="C644" i="67"/>
  <c r="C645" i="67"/>
  <c r="C646" i="67"/>
  <c r="C647" i="67"/>
  <c r="C648" i="67"/>
  <c r="C649" i="67"/>
  <c r="C650" i="67"/>
  <c r="C651" i="67"/>
  <c r="C652" i="67"/>
  <c r="C653" i="67"/>
  <c r="C654" i="67"/>
  <c r="C655" i="67"/>
  <c r="C656" i="67"/>
  <c r="C657" i="67"/>
  <c r="C658" i="67"/>
  <c r="C659" i="67"/>
  <c r="C660" i="67"/>
  <c r="C661" i="67"/>
  <c r="C662" i="67"/>
  <c r="C663" i="67"/>
  <c r="C664" i="67"/>
  <c r="C665" i="67"/>
  <c r="C666" i="67"/>
  <c r="C667" i="67"/>
  <c r="C668" i="67"/>
  <c r="C669" i="67"/>
  <c r="C670" i="67"/>
  <c r="C671" i="67"/>
  <c r="C672" i="67"/>
  <c r="C673" i="67"/>
  <c r="C674" i="67"/>
  <c r="C675" i="67"/>
  <c r="C676" i="67"/>
  <c r="C677" i="67"/>
  <c r="C678" i="67"/>
  <c r="C679" i="67"/>
  <c r="C680" i="67"/>
  <c r="C681" i="67"/>
  <c r="C682" i="67"/>
  <c r="C683" i="67"/>
  <c r="C684" i="67"/>
  <c r="C685" i="67"/>
  <c r="C686" i="67"/>
  <c r="C687" i="67"/>
  <c r="C688" i="67"/>
  <c r="C689" i="67"/>
  <c r="C690" i="67"/>
  <c r="C691" i="67"/>
  <c r="C692" i="67"/>
  <c r="C693" i="67"/>
  <c r="C694" i="67"/>
  <c r="C695" i="67"/>
  <c r="C696" i="67"/>
  <c r="C697" i="67"/>
  <c r="C698" i="67"/>
  <c r="C699" i="67"/>
  <c r="C700" i="67"/>
  <c r="C701" i="67"/>
  <c r="C702" i="67"/>
  <c r="C703" i="67"/>
  <c r="C704" i="67"/>
  <c r="C705" i="67"/>
  <c r="C706" i="67"/>
  <c r="C707" i="67"/>
  <c r="C708" i="67"/>
  <c r="C709" i="67"/>
  <c r="C710" i="67"/>
  <c r="C711" i="67"/>
  <c r="C712" i="67"/>
  <c r="C713" i="67"/>
  <c r="C714" i="67"/>
  <c r="C715" i="67"/>
  <c r="C716" i="67"/>
  <c r="C717" i="67"/>
  <c r="C718" i="67"/>
  <c r="C719" i="67"/>
  <c r="C720" i="67"/>
  <c r="C721" i="67"/>
  <c r="C722" i="67"/>
  <c r="C723" i="67"/>
  <c r="C724" i="67"/>
  <c r="C725" i="67"/>
  <c r="C726" i="67"/>
  <c r="C727" i="67"/>
  <c r="C728" i="67"/>
  <c r="C729" i="67"/>
  <c r="C730" i="67"/>
  <c r="C731" i="67"/>
  <c r="C732" i="67"/>
  <c r="C733" i="67"/>
  <c r="C734" i="67"/>
  <c r="C735" i="67"/>
  <c r="C736" i="67"/>
  <c r="C737" i="67"/>
  <c r="C738" i="67"/>
  <c r="C739" i="67"/>
  <c r="C740" i="67"/>
  <c r="C741" i="67"/>
  <c r="C742" i="67"/>
  <c r="C743" i="67"/>
  <c r="C744" i="67"/>
  <c r="C745" i="67"/>
  <c r="C746" i="67"/>
  <c r="C747" i="67"/>
  <c r="C748" i="67"/>
  <c r="C749" i="67"/>
  <c r="C750" i="67"/>
  <c r="C751" i="67"/>
  <c r="C752" i="67"/>
  <c r="C753" i="67"/>
  <c r="C754" i="67"/>
  <c r="C755" i="67"/>
  <c r="C756" i="67"/>
  <c r="C757" i="67"/>
  <c r="C758" i="67"/>
  <c r="C759" i="67"/>
  <c r="C760" i="67"/>
  <c r="C761" i="67"/>
  <c r="C762" i="67"/>
  <c r="C763" i="67"/>
  <c r="C764" i="67"/>
  <c r="C765" i="67"/>
  <c r="C766" i="67"/>
  <c r="C767" i="67"/>
  <c r="C768" i="67"/>
  <c r="C769" i="67"/>
  <c r="C770" i="67"/>
  <c r="C771" i="67"/>
  <c r="C772" i="67"/>
  <c r="C773" i="67"/>
  <c r="C774" i="67"/>
  <c r="C775" i="67"/>
  <c r="C776" i="67"/>
  <c r="C777" i="67"/>
  <c r="C778" i="67"/>
  <c r="C779" i="67"/>
  <c r="C780" i="67"/>
  <c r="C781" i="67"/>
  <c r="C782" i="67"/>
  <c r="C783" i="67"/>
  <c r="C784" i="67"/>
  <c r="C785" i="67"/>
  <c r="C786" i="67"/>
  <c r="C787" i="67"/>
  <c r="C788" i="67"/>
  <c r="C789" i="67"/>
  <c r="C790" i="67"/>
  <c r="C791" i="67"/>
  <c r="C792" i="67"/>
  <c r="C793" i="67"/>
  <c r="C794" i="67"/>
  <c r="C795" i="67"/>
  <c r="C796" i="67"/>
  <c r="C797" i="67"/>
  <c r="C798" i="67"/>
  <c r="C799" i="67"/>
  <c r="C800" i="67"/>
  <c r="C801" i="67"/>
  <c r="C802" i="67"/>
  <c r="C803" i="67"/>
  <c r="C804" i="67"/>
  <c r="C805" i="67"/>
  <c r="C806" i="67"/>
  <c r="C807" i="67"/>
  <c r="C808" i="67"/>
  <c r="C809" i="67"/>
  <c r="C810" i="67"/>
  <c r="C811" i="67"/>
  <c r="C812" i="67"/>
  <c r="C813" i="67"/>
  <c r="C814" i="67"/>
  <c r="C815" i="67"/>
  <c r="C816" i="67"/>
  <c r="C817" i="67"/>
  <c r="C818" i="67"/>
  <c r="C819" i="67"/>
  <c r="C820" i="67"/>
  <c r="C821" i="67"/>
  <c r="C822" i="67"/>
  <c r="C823" i="67"/>
  <c r="C824" i="67"/>
  <c r="C825" i="67"/>
  <c r="C826" i="67"/>
  <c r="C827" i="67"/>
  <c r="C828" i="67"/>
  <c r="C829" i="67"/>
  <c r="C830" i="67"/>
  <c r="C831" i="67"/>
  <c r="C832" i="67"/>
  <c r="C833" i="67"/>
  <c r="C834" i="67"/>
  <c r="C835" i="67"/>
  <c r="C836" i="67"/>
  <c r="C837" i="67"/>
  <c r="C838" i="67"/>
  <c r="C839" i="67"/>
  <c r="C840" i="67"/>
  <c r="C841" i="67"/>
  <c r="C842" i="67"/>
  <c r="C843" i="67"/>
  <c r="C844" i="67"/>
  <c r="C845" i="67"/>
  <c r="C846" i="67"/>
  <c r="C847" i="67"/>
  <c r="C848" i="67"/>
  <c r="C849" i="67"/>
  <c r="C850" i="67"/>
  <c r="C851" i="67"/>
  <c r="C852" i="67"/>
  <c r="C853" i="67"/>
  <c r="C854" i="67"/>
  <c r="C855" i="67"/>
  <c r="C856" i="67"/>
  <c r="C857" i="67"/>
  <c r="C858" i="67"/>
  <c r="C859" i="67"/>
  <c r="C860" i="67"/>
  <c r="C861" i="67"/>
  <c r="C862" i="67"/>
  <c r="C863" i="67"/>
  <c r="C864" i="67"/>
  <c r="C865" i="67"/>
  <c r="C866" i="67"/>
  <c r="C867" i="67"/>
  <c r="C868" i="67"/>
  <c r="C869" i="67"/>
  <c r="C870" i="67"/>
  <c r="C871" i="67"/>
  <c r="C872" i="67"/>
  <c r="C873" i="67"/>
  <c r="C874" i="67"/>
  <c r="C875" i="67"/>
  <c r="C876" i="67"/>
  <c r="C877" i="67"/>
  <c r="C878" i="67"/>
  <c r="C879" i="67"/>
  <c r="C880" i="67"/>
  <c r="C881" i="67"/>
  <c r="C882" i="67"/>
  <c r="C883" i="67"/>
  <c r="C884" i="67"/>
  <c r="C885" i="67"/>
  <c r="C886" i="67"/>
  <c r="C887" i="67"/>
  <c r="C888" i="67"/>
  <c r="C889" i="67"/>
  <c r="C890" i="67"/>
  <c r="C891" i="67"/>
  <c r="C892" i="67"/>
  <c r="C893" i="67"/>
  <c r="C894" i="67"/>
  <c r="C895" i="67"/>
  <c r="C896" i="67"/>
  <c r="C897" i="67"/>
  <c r="C898" i="67"/>
  <c r="C899" i="67"/>
  <c r="C900" i="67"/>
  <c r="C901" i="67"/>
  <c r="C902" i="67"/>
  <c r="C903" i="67"/>
  <c r="C904" i="67"/>
  <c r="C905" i="67"/>
  <c r="C906" i="67"/>
  <c r="C907" i="67"/>
  <c r="C908" i="67"/>
  <c r="C909" i="67"/>
  <c r="C910" i="67"/>
  <c r="C911" i="67"/>
  <c r="C912" i="67"/>
  <c r="C913" i="67"/>
  <c r="C914" i="67"/>
  <c r="C915" i="67"/>
  <c r="C916" i="67"/>
  <c r="C917" i="67"/>
  <c r="C918" i="67"/>
  <c r="C919" i="67"/>
  <c r="C920" i="67"/>
  <c r="C921" i="67"/>
  <c r="C922" i="67"/>
  <c r="C923" i="67"/>
  <c r="C924" i="67"/>
  <c r="C925" i="67"/>
  <c r="C926" i="67"/>
  <c r="C927" i="67"/>
  <c r="C928" i="67"/>
  <c r="C929" i="67"/>
  <c r="C930" i="67"/>
  <c r="C931" i="67"/>
  <c r="C932" i="67"/>
  <c r="C933" i="67"/>
  <c r="C934" i="67"/>
  <c r="C935" i="67"/>
  <c r="C936" i="67"/>
  <c r="C937" i="67"/>
  <c r="C938" i="67"/>
  <c r="C939" i="67"/>
  <c r="C940" i="67"/>
  <c r="C941" i="67"/>
  <c r="C942" i="67"/>
  <c r="C943" i="67"/>
  <c r="C944" i="67"/>
  <c r="C945" i="67"/>
  <c r="C946" i="67"/>
  <c r="C947" i="67"/>
  <c r="C948" i="67"/>
  <c r="C949" i="67"/>
  <c r="C950" i="67"/>
  <c r="C951" i="67"/>
  <c r="C952" i="67"/>
  <c r="C953" i="67"/>
  <c r="C954" i="67"/>
  <c r="C955" i="67"/>
  <c r="C956" i="67"/>
  <c r="C957" i="67"/>
  <c r="C958" i="67"/>
  <c r="C959" i="67"/>
  <c r="C960" i="67"/>
  <c r="C961" i="67"/>
  <c r="C962" i="67"/>
  <c r="C963" i="67"/>
  <c r="C964" i="67"/>
  <c r="C965" i="67"/>
  <c r="C966" i="67"/>
  <c r="C967" i="67"/>
  <c r="C968" i="67"/>
  <c r="C969" i="67"/>
  <c r="C970" i="67"/>
  <c r="C971" i="67"/>
  <c r="C972" i="67"/>
  <c r="C973" i="67"/>
  <c r="C974" i="67"/>
  <c r="C975" i="67"/>
  <c r="C976" i="67"/>
  <c r="C977" i="67"/>
  <c r="C978" i="67"/>
  <c r="C979" i="67"/>
  <c r="C980" i="67"/>
  <c r="C981" i="67"/>
  <c r="C982" i="67"/>
  <c r="C983" i="67"/>
  <c r="C984" i="67"/>
  <c r="C985" i="67"/>
  <c r="C986" i="67"/>
  <c r="C987" i="67"/>
  <c r="C988" i="67"/>
  <c r="C989" i="67"/>
  <c r="C990" i="67"/>
  <c r="C991" i="67"/>
  <c r="C992" i="67"/>
  <c r="C993" i="67"/>
  <c r="C994" i="67"/>
  <c r="C995" i="67"/>
  <c r="C996" i="67"/>
  <c r="C997" i="67"/>
  <c r="C998" i="67"/>
  <c r="C999" i="67"/>
  <c r="C1000" i="67"/>
  <c r="C1001" i="67"/>
  <c r="C1002" i="67"/>
  <c r="C1003" i="67"/>
  <c r="C1004" i="67"/>
  <c r="C1005" i="67"/>
  <c r="C1006" i="67"/>
  <c r="C1007" i="67"/>
  <c r="C1008" i="67"/>
  <c r="C1009" i="67"/>
  <c r="C1010" i="67"/>
  <c r="C1011" i="67"/>
  <c r="C1012" i="67"/>
  <c r="C1013" i="67"/>
  <c r="C1014" i="67"/>
  <c r="C1015" i="67"/>
  <c r="C1016" i="67"/>
  <c r="C1017" i="67"/>
  <c r="C1018" i="67"/>
  <c r="C1019" i="67"/>
  <c r="C1020" i="67"/>
  <c r="C1021" i="67"/>
  <c r="C1022" i="67"/>
  <c r="C1023" i="67"/>
  <c r="C1024" i="67"/>
  <c r="C1025" i="67"/>
  <c r="C1026" i="67"/>
  <c r="C1027" i="67"/>
  <c r="C1028" i="67"/>
  <c r="C1029" i="67"/>
  <c r="C1030" i="67"/>
  <c r="C1031" i="67"/>
  <c r="C1032" i="67"/>
  <c r="C1033" i="67"/>
  <c r="C1034" i="67"/>
  <c r="C1035" i="67"/>
  <c r="C1036" i="67"/>
  <c r="C1037" i="67"/>
  <c r="C1038" i="67"/>
  <c r="C1039" i="67"/>
  <c r="C1040" i="67"/>
  <c r="C1041" i="67"/>
  <c r="C1042" i="67"/>
  <c r="C1043" i="67"/>
  <c r="C1044" i="67"/>
  <c r="C1045" i="67"/>
  <c r="C1046" i="67"/>
  <c r="C1047" i="67"/>
  <c r="C1048" i="67"/>
  <c r="C1049" i="67"/>
  <c r="C1050" i="67"/>
  <c r="C1051" i="67"/>
  <c r="C1052" i="67"/>
  <c r="C1053" i="67"/>
  <c r="C1054" i="67"/>
  <c r="C1055" i="67"/>
  <c r="C1056" i="67"/>
  <c r="C1057" i="67"/>
  <c r="C1058" i="67"/>
  <c r="C1059" i="67"/>
  <c r="C1060" i="67"/>
  <c r="C1061" i="67"/>
  <c r="C1062" i="67"/>
  <c r="C1063" i="67"/>
  <c r="C1064" i="67"/>
  <c r="C1065" i="67"/>
  <c r="C1066" i="67"/>
  <c r="C1067" i="67"/>
  <c r="C1068" i="67"/>
  <c r="C1069" i="67"/>
  <c r="C1070" i="67"/>
  <c r="C1071" i="67"/>
  <c r="C1072" i="67"/>
  <c r="C1073" i="67"/>
  <c r="C1074" i="67"/>
  <c r="C1075" i="67"/>
  <c r="C1076" i="67"/>
  <c r="C1077" i="67"/>
  <c r="C1078" i="67"/>
  <c r="C1079" i="67"/>
  <c r="C1080" i="67"/>
  <c r="C1081" i="67"/>
  <c r="C1082" i="67"/>
  <c r="C1083" i="67"/>
  <c r="C1084" i="67"/>
  <c r="C1085" i="67"/>
  <c r="C1086" i="67"/>
  <c r="C1087" i="67"/>
  <c r="C1088" i="67"/>
  <c r="C1089" i="67"/>
  <c r="C1090" i="67"/>
  <c r="C1091" i="67"/>
  <c r="C1092" i="67"/>
  <c r="C1093" i="67"/>
  <c r="C1094" i="67"/>
  <c r="C1095" i="67"/>
  <c r="C1096" i="67"/>
  <c r="C1097" i="67"/>
  <c r="C2" i="67"/>
  <c r="K2" i="67"/>
  <c r="I2" i="67"/>
  <c r="H2" i="67"/>
  <c r="G2" i="67"/>
  <c r="B3" i="66"/>
  <c r="B1" i="66"/>
  <c r="B6" i="66" l="1"/>
  <c r="B8" i="66" s="1"/>
  <c r="Q50" i="67"/>
  <c r="Q10" i="67"/>
  <c r="P44" i="67"/>
  <c r="P36" i="67"/>
  <c r="P28" i="67"/>
  <c r="P20" i="67"/>
  <c r="P12" i="67"/>
  <c r="P4" i="67"/>
  <c r="Q49" i="67"/>
  <c r="Q41" i="67"/>
  <c r="Q33" i="67"/>
  <c r="Q25" i="67"/>
  <c r="Q17" i="67"/>
  <c r="Q9" i="67"/>
  <c r="P5" i="67"/>
  <c r="Q18" i="67"/>
  <c r="P35" i="67"/>
  <c r="P27" i="67"/>
  <c r="P19" i="67"/>
  <c r="P11" i="67"/>
  <c r="P3" i="67"/>
  <c r="Q48" i="67"/>
  <c r="Q40" i="67"/>
  <c r="Q32" i="67"/>
  <c r="Q24" i="67"/>
  <c r="Q16" i="67"/>
  <c r="Q8" i="67"/>
  <c r="Q26" i="67"/>
  <c r="P43" i="67"/>
  <c r="P50" i="67"/>
  <c r="P42" i="67"/>
  <c r="P34" i="67"/>
  <c r="P26" i="67"/>
  <c r="P18" i="67"/>
  <c r="P10" i="67"/>
  <c r="Q2" i="67"/>
  <c r="Q47" i="67"/>
  <c r="Q39" i="67"/>
  <c r="Q31" i="67"/>
  <c r="Q23" i="67"/>
  <c r="Q15" i="67"/>
  <c r="Q7" i="67"/>
  <c r="Q34" i="67"/>
  <c r="P51" i="67"/>
  <c r="P41" i="67"/>
  <c r="P33" i="67"/>
  <c r="P25" i="67"/>
  <c r="P17" i="67"/>
  <c r="P9" i="67"/>
  <c r="Q54" i="67"/>
  <c r="Q46" i="67"/>
  <c r="Q38" i="67"/>
  <c r="Q30" i="67"/>
  <c r="Q22" i="67"/>
  <c r="Q14" i="67"/>
  <c r="Q6" i="67"/>
  <c r="Q42" i="67"/>
  <c r="P52" i="67"/>
  <c r="P49" i="67"/>
  <c r="P48" i="67"/>
  <c r="P40" i="67"/>
  <c r="P32" i="67"/>
  <c r="P24" i="67"/>
  <c r="P16" i="67"/>
  <c r="P8" i="67"/>
  <c r="Q53" i="67"/>
  <c r="Q45" i="67"/>
  <c r="Q37" i="67"/>
  <c r="Q29" i="67"/>
  <c r="Q21" i="67"/>
  <c r="Q13" i="67"/>
  <c r="Q5" i="67"/>
  <c r="P2" i="67"/>
  <c r="P39" i="67"/>
  <c r="P23" i="67"/>
  <c r="Q52" i="67"/>
  <c r="Q44" i="67"/>
  <c r="Q36" i="67"/>
  <c r="Q28" i="67"/>
  <c r="Q20" i="67"/>
  <c r="Q12" i="67"/>
  <c r="Q4" i="67"/>
  <c r="P47" i="67"/>
  <c r="P46" i="67"/>
  <c r="P38" i="67"/>
  <c r="P30" i="67"/>
  <c r="P22" i="67"/>
  <c r="P14" i="67"/>
  <c r="P6" i="67"/>
  <c r="Q51" i="67"/>
  <c r="Q43" i="67"/>
  <c r="Q35" i="67"/>
  <c r="Q27" i="67"/>
  <c r="Q19" i="67"/>
  <c r="Q11" i="67"/>
  <c r="J2" i="67"/>
  <c r="B3" i="62"/>
  <c r="G2" i="65"/>
  <c r="G3" i="65"/>
  <c r="G4" i="65"/>
  <c r="G5" i="65"/>
  <c r="G6" i="65"/>
  <c r="D7" i="65"/>
  <c r="F7" i="65"/>
  <c r="D8" i="65"/>
  <c r="D9" i="65"/>
  <c r="G10" i="65"/>
  <c r="C2" i="63"/>
  <c r="C5" i="63"/>
  <c r="C8" i="63"/>
  <c r="B11" i="63"/>
  <c r="C17" i="63"/>
  <c r="C2" i="57"/>
  <c r="C3" i="57"/>
  <c r="B4" i="57"/>
  <c r="C5" i="57"/>
  <c r="C6" i="57"/>
  <c r="C7" i="57"/>
  <c r="C9" i="57"/>
  <c r="C10" i="57"/>
  <c r="C11" i="57"/>
  <c r="A16" i="57"/>
  <c r="B18" i="57" s="1"/>
  <c r="A18" i="57"/>
  <c r="B19" i="57" s="1"/>
  <c r="A19" i="57"/>
  <c r="B20" i="57"/>
  <c r="B21" i="57"/>
  <c r="B22" i="57"/>
  <c r="B23" i="57"/>
  <c r="B1" i="58"/>
  <c r="D1" i="58"/>
  <c r="B2" i="58"/>
  <c r="D2" i="58"/>
  <c r="B3" i="58"/>
  <c r="D3" i="58"/>
  <c r="B4" i="58"/>
  <c r="D4" i="58"/>
  <c r="B5" i="58"/>
  <c r="D5" i="58"/>
  <c r="B6" i="58"/>
  <c r="D6" i="58"/>
  <c r="B7" i="58"/>
  <c r="D7" i="58"/>
  <c r="B8" i="58"/>
  <c r="D8" i="58"/>
  <c r="B9" i="58"/>
  <c r="D9" i="58"/>
  <c r="B10" i="58"/>
  <c r="D10" i="58"/>
  <c r="B11" i="58"/>
  <c r="D11" i="58"/>
  <c r="B12" i="58"/>
  <c r="D12" i="58"/>
  <c r="C1" i="59"/>
  <c r="E1" i="59"/>
  <c r="C2" i="59"/>
  <c r="E2" i="59"/>
  <c r="C3" i="59"/>
  <c r="E3" i="59"/>
  <c r="C4" i="59"/>
  <c r="E4" i="59"/>
  <c r="C5" i="59"/>
  <c r="E5" i="59"/>
  <c r="C6" i="59"/>
  <c r="E6" i="59"/>
  <c r="C7" i="59"/>
  <c r="E7" i="59"/>
  <c r="C8" i="59"/>
  <c r="E8" i="59"/>
  <c r="C9" i="59"/>
  <c r="E9" i="59"/>
  <c r="C10" i="59"/>
  <c r="E10" i="59"/>
  <c r="C11" i="59"/>
  <c r="E11" i="59"/>
  <c r="C12" i="59"/>
  <c r="E12" i="59"/>
  <c r="C13" i="59"/>
  <c r="E13" i="59"/>
  <c r="C14" i="59"/>
  <c r="E14" i="59"/>
  <c r="C15" i="59"/>
  <c r="E15" i="59"/>
  <c r="C16" i="59"/>
  <c r="E16" i="59"/>
  <c r="C17" i="59"/>
  <c r="E17" i="59"/>
  <c r="D2" i="61"/>
  <c r="D7" i="61"/>
  <c r="F2" i="61"/>
  <c r="G2" i="61"/>
  <c r="H2" i="61"/>
  <c r="I2" i="61" s="1"/>
  <c r="D3" i="61"/>
  <c r="F3" i="61"/>
  <c r="G3" i="61"/>
  <c r="H3" i="61"/>
  <c r="I3" i="61" s="1"/>
  <c r="D4" i="61"/>
  <c r="F4" i="61"/>
  <c r="G4" i="61"/>
  <c r="H4" i="61"/>
  <c r="I4" i="61" s="1"/>
  <c r="D5" i="61"/>
  <c r="F5" i="61"/>
  <c r="G5" i="61"/>
  <c r="H5" i="61"/>
  <c r="I5" i="61" s="1"/>
  <c r="D6" i="61"/>
  <c r="F6" i="61"/>
  <c r="G6" i="61"/>
  <c r="H6" i="61"/>
  <c r="I6" i="61" s="1"/>
  <c r="E7" i="61"/>
  <c r="C3" i="62"/>
  <c r="D3" i="62"/>
  <c r="D4" i="62"/>
  <c r="B5" i="62"/>
  <c r="C17" i="62" s="1"/>
  <c r="D17" i="62" s="1"/>
  <c r="B7" i="62"/>
  <c r="C7" i="62"/>
  <c r="D7" i="62"/>
  <c r="D8" i="62"/>
  <c r="B9" i="62"/>
  <c r="C9" i="62" s="1"/>
  <c r="A12" i="62"/>
  <c r="C15" i="62" s="1"/>
  <c r="D15" i="62" s="1"/>
  <c r="B15" i="62"/>
  <c r="A19" i="62"/>
  <c r="B25" i="62" s="1"/>
  <c r="C3" i="7"/>
  <c r="C4" i="7"/>
  <c r="C5" i="7"/>
  <c r="C6" i="7"/>
  <c r="C7" i="7"/>
  <c r="C2" i="7"/>
  <c r="B2" i="13"/>
  <c r="C2" i="13"/>
  <c r="D2" i="13"/>
  <c r="B9" i="54"/>
  <c r="B8" i="54"/>
  <c r="B7" i="54"/>
  <c r="B6" i="54"/>
  <c r="B5" i="54"/>
  <c r="C2" i="54"/>
  <c r="B11" i="9"/>
  <c r="B1" i="9"/>
  <c r="B2" i="9"/>
  <c r="A1" i="6"/>
  <c r="A2" i="6"/>
  <c r="A4" i="6"/>
  <c r="A5" i="6"/>
  <c r="A6" i="6"/>
  <c r="B2" i="35"/>
  <c r="B3" i="35"/>
  <c r="B4" i="35"/>
  <c r="B5" i="35"/>
  <c r="B6" i="35"/>
  <c r="B7" i="35"/>
  <c r="A2" i="13"/>
  <c r="D3" i="12"/>
  <c r="C3" i="12"/>
  <c r="D2" i="12"/>
  <c r="C2" i="12"/>
  <c r="C3" i="11"/>
  <c r="C2" i="11"/>
  <c r="B10" i="9"/>
  <c r="B9" i="9"/>
  <c r="A5" i="8"/>
  <c r="A4" i="8"/>
  <c r="A2" i="8"/>
  <c r="A1" i="8"/>
  <c r="B11" i="66" l="1"/>
  <c r="B10" i="66"/>
  <c r="B9" i="66"/>
  <c r="B17" i="57"/>
  <c r="C4" i="57"/>
  <c r="C5" i="62"/>
  <c r="C16" i="62"/>
  <c r="D16" i="62" s="1"/>
  <c r="B22" i="62"/>
  <c r="B23" i="62"/>
  <c r="B16" i="57"/>
  <c r="B24" i="62"/>
  <c r="C8" i="57"/>
  <c r="B12" i="6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NTU</author>
  </authors>
  <commentList>
    <comment ref="L2" authorId="0" shapeId="0" xr:uid="{1BB594CA-BC7D-424F-B7E8-20AA0620B71E}">
      <text>
        <r>
          <rPr>
            <b/>
            <sz val="9"/>
            <color indexed="81"/>
            <rFont val="新細明體"/>
            <family val="1"/>
            <charset val="136"/>
          </rPr>
          <t>NTU:</t>
        </r>
        <r>
          <rPr>
            <sz val="9"/>
            <color indexed="81"/>
            <rFont val="新細明體"/>
            <family val="1"/>
            <charset val="136"/>
          </rPr>
          <t xml:space="preserve">
ignore year</t>
        </r>
      </text>
    </comment>
    <comment ref="M2" authorId="0" shapeId="0" xr:uid="{0EE4AE2E-72BC-4EB5-A877-321AC74E1213}">
      <text>
        <r>
          <rPr>
            <b/>
            <sz val="9"/>
            <color indexed="81"/>
            <rFont val="新細明體"/>
            <family val="1"/>
            <charset val="136"/>
          </rPr>
          <t>NTU:</t>
        </r>
        <r>
          <rPr>
            <sz val="9"/>
            <color indexed="81"/>
            <rFont val="新細明體"/>
            <family val="1"/>
            <charset val="136"/>
          </rPr>
          <t xml:space="preserve">
ignore y+M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NTU</author>
  </authors>
  <commentList>
    <comment ref="I3" authorId="0" shapeId="0" xr:uid="{3D293D01-6CEA-45B9-84A5-61AC0E92394B}">
      <text>
        <r>
          <rPr>
            <b/>
            <sz val="9"/>
            <color indexed="81"/>
            <rFont val="新細明體"/>
            <family val="1"/>
            <charset val="136"/>
          </rPr>
          <t>NTU:</t>
        </r>
        <r>
          <rPr>
            <sz val="9"/>
            <color indexed="81"/>
            <rFont val="新細明體"/>
            <family val="1"/>
            <charset val="136"/>
          </rPr>
          <t xml:space="preserve">
ignore y+M</t>
        </r>
      </text>
    </comment>
    <comment ref="L3" authorId="0" shapeId="0" xr:uid="{2414C13C-F79A-4A71-90E2-631A88209221}">
      <text>
        <r>
          <rPr>
            <b/>
            <sz val="9"/>
            <color indexed="81"/>
            <rFont val="新細明體"/>
            <family val="1"/>
            <charset val="136"/>
          </rPr>
          <t>NTU:</t>
        </r>
        <r>
          <rPr>
            <sz val="9"/>
            <color indexed="81"/>
            <rFont val="新細明體"/>
            <family val="1"/>
            <charset val="136"/>
          </rPr>
          <t xml:space="preserve">
ignore year</t>
        </r>
      </text>
    </comment>
  </commentList>
</comments>
</file>

<file path=xl/sharedStrings.xml><?xml version="1.0" encoding="utf-8"?>
<sst xmlns="http://schemas.openxmlformats.org/spreadsheetml/2006/main" count="565" uniqueCount="448">
  <si>
    <t>姓名</t>
  </si>
  <si>
    <t>性別</t>
  </si>
  <si>
    <t>生日</t>
  </si>
  <si>
    <t>張惠真</t>
  </si>
  <si>
    <t>女</t>
  </si>
  <si>
    <t>呂姿瑩</t>
  </si>
  <si>
    <t>吳志明</t>
  </si>
  <si>
    <t>男</t>
  </si>
  <si>
    <t>黃啟川</t>
  </si>
  <si>
    <t>謝龍盛</t>
  </si>
  <si>
    <t>孫國寧</t>
  </si>
  <si>
    <t>李碧莊</t>
  </si>
  <si>
    <t>林淑芬</t>
  </si>
  <si>
    <t>王嘉育</t>
  </si>
  <si>
    <t>吳育仁</t>
  </si>
  <si>
    <t>呂姿瀅</t>
  </si>
  <si>
    <t>孫國華</t>
  </si>
  <si>
    <t>通話時間</t>
    <phoneticPr fontId="2" type="noConversion"/>
  </si>
  <si>
    <t>總秒數</t>
    <phoneticPr fontId="2" type="noConversion"/>
  </si>
  <si>
    <t>目前日期與時間</t>
    <phoneticPr fontId="2" type="noConversion"/>
  </si>
  <si>
    <t>目前時間</t>
    <phoneticPr fontId="2" type="noConversion"/>
  </si>
  <si>
    <t>到職日期</t>
    <phoneticPr fontId="2" type="noConversion"/>
  </si>
  <si>
    <t xml:space="preserve">  &lt;--  =DATEVALUE("25-Apr-2008")</t>
  </si>
  <si>
    <t xml:space="preserve">  &lt;--  =DATEVALUE("2008年4月25日")</t>
  </si>
  <si>
    <t xml:space="preserve">  &lt;--  =DATEVALUE("08-04-25")</t>
  </si>
  <si>
    <t>2007/6/25</t>
  </si>
  <si>
    <t>2007/8/10</t>
  </si>
  <si>
    <t xml:space="preserve"> ← =YEARFRAC($A$2,$B$2,A6)</t>
  </si>
  <si>
    <t xml:space="preserve"> ← =YEARFRAC($A$2,$B$2,A7)</t>
  </si>
  <si>
    <t xml:space="preserve"> ← =YEARFRAC($A$2,$B$2,A8)</t>
  </si>
  <si>
    <t xml:space="preserve"> ← =YEARFRAC($A$2,$B$2,A9)</t>
  </si>
  <si>
    <t>目前日期</t>
    <phoneticPr fontId="2" type="noConversion"/>
  </si>
  <si>
    <t>序列數字</t>
    <phoneticPr fontId="2" type="noConversion"/>
  </si>
  <si>
    <t>也可以按F9鍵，促使其重新計算以更新時刻</t>
    <phoneticPr fontId="2" type="noConversion"/>
  </si>
  <si>
    <t>員工姓名</t>
    <phoneticPr fontId="2" type="noConversion"/>
  </si>
  <si>
    <t>到職日期</t>
    <phoneticPr fontId="2" type="noConversion"/>
  </si>
  <si>
    <t>年</t>
    <phoneticPr fontId="2" type="noConversion"/>
  </si>
  <si>
    <t>月</t>
    <phoneticPr fontId="2" type="noConversion"/>
  </si>
  <si>
    <t>日</t>
    <phoneticPr fontId="2" type="noConversion"/>
  </si>
  <si>
    <t>Y</t>
    <phoneticPr fontId="2" type="noConversion"/>
  </si>
  <si>
    <t>M</t>
    <phoneticPr fontId="2" type="noConversion"/>
  </si>
  <si>
    <t>D</t>
    <phoneticPr fontId="2" type="noConversion"/>
  </si>
  <si>
    <t>MD</t>
    <phoneticPr fontId="2" type="noConversion"/>
  </si>
  <si>
    <t>YM</t>
    <phoneticPr fontId="2" type="noConversion"/>
  </si>
  <si>
    <t>YD</t>
    <phoneticPr fontId="2" type="noConversion"/>
  </si>
  <si>
    <t xml:space="preserve">  ←  =WEEKDAY("2007/5/21",2)</t>
    <phoneticPr fontId="2" type="noConversion"/>
  </si>
  <si>
    <t xml:space="preserve">  ←  =WEEKDAY(A2,2)</t>
    <phoneticPr fontId="2" type="noConversion"/>
  </si>
  <si>
    <t>日期字串</t>
    <phoneticPr fontId="2" type="noConversion"/>
  </si>
  <si>
    <t>星期幾</t>
    <phoneticPr fontId="2" type="noConversion"/>
  </si>
  <si>
    <t xml:space="preserve">  ←  =TEXT(A9,"ddddddd")</t>
    <phoneticPr fontId="2" type="noConversion"/>
  </si>
  <si>
    <t xml:space="preserve">  ←  =TEXT(A10,"aaa")</t>
    <phoneticPr fontId="2" type="noConversion"/>
  </si>
  <si>
    <t>2007/10/10</t>
    <phoneticPr fontId="2" type="noConversion"/>
  </si>
  <si>
    <t xml:space="preserve">  ←  =TEXT(A11,"ddd")</t>
    <phoneticPr fontId="2" type="noConversion"/>
  </si>
  <si>
    <t xml:space="preserve">  ←  =TIMEVALUE("6:00")</t>
    <phoneticPr fontId="2" type="noConversion"/>
  </si>
  <si>
    <t xml:space="preserve">  ←  =TIMEVALUE("18:30:25")</t>
    <phoneticPr fontId="2" type="noConversion"/>
  </si>
  <si>
    <t xml:space="preserve">  &lt;--  =TIMEVALUE("6:00 pm")</t>
    <phoneticPr fontId="2" type="noConversion"/>
  </si>
  <si>
    <t xml:space="preserve">  &lt;--  =TIMEVALUE("18:00")</t>
    <phoneticPr fontId="2" type="noConversion"/>
  </si>
  <si>
    <t>到職日期(西)</t>
    <phoneticPr fontId="2" type="noConversion"/>
  </si>
  <si>
    <t>民90.1.12</t>
    <phoneticPr fontId="2" type="noConversion"/>
  </si>
  <si>
    <r>
      <t>民87.8.23</t>
    </r>
    <r>
      <rPr>
        <b/>
        <sz val="12"/>
        <rFont val="Times New Roman"/>
        <family val="1"/>
      </rPr>
      <t/>
    </r>
    <phoneticPr fontId="2" type="noConversion"/>
  </si>
  <si>
    <r>
      <t>民88.7.1</t>
    </r>
    <r>
      <rPr>
        <b/>
        <sz val="12"/>
        <rFont val="Times New Roman"/>
        <family val="1"/>
      </rPr>
      <t/>
    </r>
    <phoneticPr fontId="2" type="noConversion"/>
  </si>
  <si>
    <r>
      <t>民88.11.20</t>
    </r>
    <r>
      <rPr>
        <b/>
        <sz val="12"/>
        <rFont val="Times New Roman"/>
        <family val="1"/>
      </rPr>
      <t/>
    </r>
    <phoneticPr fontId="2" type="noConversion"/>
  </si>
  <si>
    <t>民86.2.11</t>
    <phoneticPr fontId="2" type="noConversion"/>
  </si>
  <si>
    <t>民87.10.10</t>
    <phoneticPr fontId="2" type="noConversion"/>
  </si>
  <si>
    <t xml:space="preserve">  ←  =DATEVALUE("1900/1/1")</t>
    <phoneticPr fontId="3" type="noConversion"/>
  </si>
  <si>
    <t xml:space="preserve">  ←  =DATEVALUE("2008/4/25")</t>
    <phoneticPr fontId="3" type="noConversion"/>
  </si>
  <si>
    <t>時</t>
    <phoneticPr fontId="2" type="noConversion"/>
  </si>
  <si>
    <t>分</t>
    <phoneticPr fontId="2" type="noConversion"/>
  </si>
  <si>
    <t>秒</t>
    <phoneticPr fontId="2" type="noConversion"/>
  </si>
  <si>
    <t>時間</t>
    <phoneticPr fontId="2" type="noConversion"/>
  </si>
  <si>
    <t>停車時間</t>
    <phoneticPr fontId="2" type="noConversion"/>
  </si>
  <si>
    <t>小時數</t>
    <phoneticPr fontId="2" type="noConversion"/>
  </si>
  <si>
    <t xml:space="preserve">  ←  =HOUR(NOW())</t>
    <phoneticPr fontId="2" type="noConversion"/>
  </si>
  <si>
    <t xml:space="preserve">  ←  =MINUTE(NOW())</t>
    <phoneticPr fontId="2" type="noConversion"/>
  </si>
  <si>
    <t xml:space="preserve">  ←  =SECOND(NOW())</t>
    <phoneticPr fontId="2" type="noConversion"/>
  </si>
  <si>
    <t>今天日期</t>
    <phoneticPr fontId="2" type="noConversion"/>
  </si>
  <si>
    <t>日期</t>
    <phoneticPr fontId="2" type="noConversion"/>
  </si>
  <si>
    <t>生日</t>
    <phoneticPr fontId="2" type="noConversion"/>
  </si>
  <si>
    <r>
      <t>一有任何運算，</t>
    </r>
    <r>
      <rPr>
        <b/>
        <sz val="12"/>
        <color indexed="10"/>
        <rFont val="新細明體"/>
        <family val="1"/>
        <charset val="136"/>
      </rPr>
      <t>Now()</t>
    </r>
    <r>
      <rPr>
        <sz val="12"/>
        <color indexed="10"/>
        <rFont val="新細明體"/>
        <family val="1"/>
        <charset val="136"/>
      </rPr>
      <t>函數會自動更新最新時刻</t>
    </r>
    <phoneticPr fontId="2" type="noConversion"/>
  </si>
  <si>
    <t>開始日期</t>
    <phoneticPr fontId="7" type="noConversion"/>
  </si>
  <si>
    <t>結束日期</t>
    <phoneticPr fontId="7" type="noConversion"/>
  </si>
  <si>
    <t>天數</t>
    <phoneticPr fontId="7" type="noConversion"/>
  </si>
  <si>
    <t>類型</t>
    <phoneticPr fontId="7" type="noConversion"/>
  </si>
  <si>
    <t>比例</t>
    <phoneticPr fontId="7" type="noConversion"/>
  </si>
  <si>
    <t xml:space="preserve"> ← =YEARFRAC($A$2,$B$2,A5)</t>
    <phoneticPr fontId="2" type="noConversion"/>
  </si>
  <si>
    <t>日期</t>
    <phoneticPr fontId="2" type="noConversion"/>
  </si>
  <si>
    <t>幾月前/後</t>
    <phoneticPr fontId="2" type="noConversion"/>
  </si>
  <si>
    <t>月底日期</t>
    <phoneticPr fontId="2" type="noConversion"/>
  </si>
  <si>
    <t xml:space="preserve">  ←  =EOMONTH(A2,B2)</t>
    <phoneticPr fontId="2" type="noConversion"/>
  </si>
  <si>
    <t xml:space="preserve">  ← =  EOMONTH(A3,B3)</t>
    <phoneticPr fontId="2" type="noConversion"/>
  </si>
  <si>
    <t>新日期</t>
    <phoneticPr fontId="2" type="noConversion"/>
  </si>
  <si>
    <t xml:space="preserve">  ←  =EDATE(A2,B2)</t>
    <phoneticPr fontId="2" type="noConversion"/>
  </si>
  <si>
    <t xml:space="preserve">  ←  =EDATE(A3,B3)</t>
    <phoneticPr fontId="2" type="noConversion"/>
  </si>
  <si>
    <t>DATE</t>
  </si>
  <si>
    <t>傳回指定時間的序列值</t>
  </si>
  <si>
    <t>TODAY</t>
  </si>
  <si>
    <t>傳回當天日期的序列值</t>
  </si>
  <si>
    <t>NOW</t>
  </si>
  <si>
    <t>傳回現在日期和時間的序列值</t>
  </si>
  <si>
    <t>YEAR</t>
  </si>
  <si>
    <t>將序列值轉換為年</t>
  </si>
  <si>
    <t>MONTH</t>
  </si>
  <si>
    <t>將序列值轉換為月</t>
  </si>
  <si>
    <t>DAY</t>
  </si>
  <si>
    <t>將序列值轉換為月份中的日</t>
  </si>
  <si>
    <t>TIME</t>
  </si>
  <si>
    <t>HOUR</t>
  </si>
  <si>
    <t>將序列值轉換為小時</t>
  </si>
  <si>
    <t>MINUTE</t>
  </si>
  <si>
    <t>將序列值轉換為分鐘</t>
  </si>
  <si>
    <t>SECOND</t>
  </si>
  <si>
    <t>將序列值轉換為秒</t>
  </si>
  <si>
    <t>WEEKDAY</t>
  </si>
  <si>
    <t>將序列值轉換為星期</t>
  </si>
  <si>
    <t>WORKDAY</t>
  </si>
  <si>
    <t>傳回指定工作日數之前或之後某日期的序列值</t>
  </si>
  <si>
    <t>WEEKNUM</t>
  </si>
  <si>
    <t>將一個序列數值轉換成表示某一週是一年當中第幾週的數值</t>
  </si>
  <si>
    <t>NETWORKDAYS</t>
  </si>
  <si>
    <t>傳回兩個日期之間的完整工作日數</t>
  </si>
  <si>
    <t>EDATE</t>
  </si>
  <si>
    <t>傳回在開始日期之前或之後指定月數的某個日期的序列值</t>
  </si>
  <si>
    <t>EOMONTH</t>
  </si>
  <si>
    <t>傳回指定月份數之前或之後某月的最後一天的序列值</t>
  </si>
  <si>
    <t>DAYS360</t>
  </si>
  <si>
    <t>按每年360天計算兩個日期之間的天數</t>
  </si>
  <si>
    <t>DATEVALUE</t>
  </si>
  <si>
    <t>將文字格式的日期轉換為序列值</t>
  </si>
  <si>
    <t>TIMEVALUE</t>
  </si>
  <si>
    <t>將文字格式的時間轉換為序列值</t>
  </si>
  <si>
    <t>YEARFRAC</t>
  </si>
  <si>
    <t>傳回start_date(開始日期)與end_date(結束日期)間的天數於一年中的比例</t>
  </si>
  <si>
    <t xml:space="preserve">求日期 </t>
  </si>
  <si>
    <t xml:space="preserve">求時間 </t>
  </si>
  <si>
    <t>申請類別</t>
  </si>
  <si>
    <t>起始日</t>
  </si>
  <si>
    <t>結束日</t>
  </si>
  <si>
    <t>時數</t>
  </si>
  <si>
    <t>已休時數</t>
  </si>
  <si>
    <t>狀態</t>
  </si>
  <si>
    <t>補休假</t>
  </si>
  <si>
    <t>數學和三角函數</t>
    <phoneticPr fontId="2" type="noConversion"/>
  </si>
  <si>
    <t>說明</t>
    <phoneticPr fontId="2" type="noConversion"/>
  </si>
  <si>
    <t>類別</t>
    <phoneticPr fontId="2" type="noConversion"/>
  </si>
  <si>
    <t>備註</t>
    <phoneticPr fontId="2" type="noConversion"/>
  </si>
  <si>
    <t>日期(範圍為1900~9999)</t>
    <phoneticPr fontId="2" type="noConversion"/>
  </si>
  <si>
    <t>今天日期及時間</t>
    <phoneticPr fontId="2" type="noConversion"/>
  </si>
  <si>
    <t>今天日期</t>
    <phoneticPr fontId="2" type="noConversion"/>
  </si>
  <si>
    <t>年</t>
    <phoneticPr fontId="2" type="noConversion"/>
  </si>
  <si>
    <t>=YEAR(serial_number)</t>
    <phoneticPr fontId="2" type="noConversion"/>
  </si>
  <si>
    <r>
      <t>月</t>
    </r>
    <r>
      <rPr>
        <sz val="12"/>
        <rFont val="Times New Roman"/>
        <family val="1"/>
      </rPr>
      <t xml:space="preserve"> </t>
    </r>
    <phoneticPr fontId="2" type="noConversion"/>
  </si>
  <si>
    <t>=month(serial_number)</t>
    <phoneticPr fontId="2" type="noConversion"/>
  </si>
  <si>
    <t>日</t>
    <phoneticPr fontId="2" type="noConversion"/>
  </si>
  <si>
    <t>=day(serial_number)</t>
    <phoneticPr fontId="2" type="noConversion"/>
  </si>
  <si>
    <t>時間</t>
    <phoneticPr fontId="2" type="noConversion"/>
  </si>
  <si>
    <t>時</t>
    <phoneticPr fontId="2" type="noConversion"/>
  </si>
  <si>
    <t>=hour(serial_number)</t>
    <phoneticPr fontId="2" type="noConversion"/>
  </si>
  <si>
    <t>分</t>
    <phoneticPr fontId="2" type="noConversion"/>
  </si>
  <si>
    <t>=minute(serial_number)</t>
    <phoneticPr fontId="2" type="noConversion"/>
  </si>
  <si>
    <t>秒</t>
    <phoneticPr fontId="2" type="noConversion"/>
  </si>
  <si>
    <t>=second(serial_number)</t>
    <phoneticPr fontId="2" type="noConversion"/>
  </si>
  <si>
    <t>星期</t>
    <phoneticPr fontId="2" type="noConversion"/>
  </si>
  <si>
    <t>兩日期間的工作日數</t>
    <phoneticPr fontId="2" type="noConversion"/>
  </si>
  <si>
    <r>
      <t>1</t>
    </r>
    <r>
      <rPr>
        <sz val="12"/>
        <rFont val="細明體"/>
        <family val="3"/>
        <charset val="136"/>
      </rPr>
      <t>年中第幾週</t>
    </r>
    <phoneticPr fontId="2" type="noConversion"/>
  </si>
  <si>
    <r>
      <t>傳回某個</t>
    </r>
    <r>
      <rPr>
        <sz val="12"/>
        <color indexed="8"/>
        <rFont val="Tahoma"/>
        <family val="2"/>
      </rPr>
      <t xml:space="preserve"> start_date (</t>
    </r>
    <r>
      <rPr>
        <sz val="12"/>
        <color indexed="8"/>
        <rFont val="細明體"/>
        <family val="3"/>
        <charset val="136"/>
      </rPr>
      <t>開始日期</t>
    </r>
    <r>
      <rPr>
        <sz val="12"/>
        <color indexed="8"/>
        <rFont val="Tahoma"/>
        <family val="2"/>
      </rPr>
      <t xml:space="preserve">) </t>
    </r>
    <r>
      <rPr>
        <sz val="12"/>
        <color indexed="8"/>
        <rFont val="細明體"/>
        <family val="3"/>
        <charset val="136"/>
      </rPr>
      <t>之前幾個月或後幾個月的某一天的日期時間序列值。</t>
    </r>
    <r>
      <rPr>
        <sz val="12"/>
        <color indexed="8"/>
        <rFont val="Tahoma"/>
        <family val="2"/>
      </rPr>
      <t xml:space="preserve">EDATE </t>
    </r>
    <r>
      <rPr>
        <sz val="12"/>
        <color indexed="8"/>
        <rFont val="細明體"/>
        <family val="3"/>
        <charset val="136"/>
      </rPr>
      <t>可用來計算到期日期。</t>
    </r>
    <phoneticPr fontId="2" type="noConversion"/>
  </si>
  <si>
    <t>公式</t>
    <phoneticPr fontId="2" type="noConversion"/>
  </si>
  <si>
    <t>範例</t>
    <phoneticPr fontId="2" type="noConversion"/>
  </si>
  <si>
    <t>結果</t>
    <phoneticPr fontId="2" type="noConversion"/>
  </si>
  <si>
    <t>作用</t>
    <phoneticPr fontId="2" type="noConversion"/>
  </si>
  <si>
    <t>=TODAY()</t>
    <phoneticPr fontId="2" type="noConversion"/>
  </si>
  <si>
    <r>
      <t>預設格式為</t>
    </r>
    <r>
      <rPr>
        <shadow/>
        <sz val="12"/>
        <rFont val="Tahoma"/>
        <family val="2"/>
      </rPr>
      <t xml:space="preserve">yyyy/m/d </t>
    </r>
    <r>
      <rPr>
        <shadow/>
        <sz val="12"/>
        <rFont val="新細明體"/>
        <family val="1"/>
        <charset val="136"/>
      </rPr>
      <t>求現在日期</t>
    </r>
    <phoneticPr fontId="2" type="noConversion"/>
  </si>
  <si>
    <r>
      <t>=now()</t>
    </r>
    <r>
      <rPr>
        <shadow/>
        <sz val="12"/>
        <rFont val="新細明體"/>
        <family val="1"/>
        <charset val="136"/>
      </rPr>
      <t>或</t>
    </r>
    <r>
      <rPr>
        <shadow/>
        <sz val="12"/>
        <rFont val="Tahoma"/>
        <family val="2"/>
      </rPr>
      <t>F9</t>
    </r>
    <phoneticPr fontId="2" type="noConversion"/>
  </si>
  <si>
    <t>=NOW()</t>
    <phoneticPr fontId="2" type="noConversion"/>
  </si>
  <si>
    <r>
      <t>預設格式為</t>
    </r>
    <r>
      <rPr>
        <shadow/>
        <sz val="12"/>
        <rFont val="Tahoma"/>
        <family val="2"/>
      </rPr>
      <t>yyyy/m/d hh:mm</t>
    </r>
    <r>
      <rPr>
        <shadow/>
        <sz val="12"/>
        <rFont val="新細明體"/>
        <family val="1"/>
        <charset val="136"/>
      </rPr>
      <t xml:space="preserve">　求現在日期及時間 </t>
    </r>
  </si>
  <si>
    <t xml:space="preserve">=date(year,month,day) </t>
    <phoneticPr fontId="2" type="noConversion"/>
  </si>
  <si>
    <t>=YEAR(NOW())</t>
    <phoneticPr fontId="2" type="noConversion"/>
  </si>
  <si>
    <t>求年</t>
    <phoneticPr fontId="2" type="noConversion"/>
  </si>
  <si>
    <t>要將格式改成通用格式</t>
    <phoneticPr fontId="2" type="noConversion"/>
  </si>
  <si>
    <t>=MONTH(NOW())</t>
    <phoneticPr fontId="2" type="noConversion"/>
  </si>
  <si>
    <t>求月</t>
    <phoneticPr fontId="2" type="noConversion"/>
  </si>
  <si>
    <t>=DAY(NOW())</t>
    <phoneticPr fontId="2" type="noConversion"/>
  </si>
  <si>
    <t>求日</t>
    <phoneticPr fontId="2" type="noConversion"/>
  </si>
  <si>
    <t>=time(hr, min, sec)</t>
    <phoneticPr fontId="2" type="noConversion"/>
  </si>
  <si>
    <t>=TIME(B9,B10,B11)</t>
    <phoneticPr fontId="2" type="noConversion"/>
  </si>
  <si>
    <t>=HOUR(NOW())</t>
    <phoneticPr fontId="2" type="noConversion"/>
  </si>
  <si>
    <t>=MINUTE(NOW())</t>
    <phoneticPr fontId="2" type="noConversion"/>
  </si>
  <si>
    <t>=SECOND(NOW())</t>
    <phoneticPr fontId="2" type="noConversion"/>
  </si>
  <si>
    <t>日期時間計算要將格式改成通用格式</t>
    <phoneticPr fontId="2" type="noConversion"/>
  </si>
  <si>
    <t>日期格式:date(year,month,day)</t>
    <phoneticPr fontId="2" type="noConversion"/>
  </si>
  <si>
    <t>格式不對</t>
    <phoneticPr fontId="2" type="noConversion"/>
  </si>
  <si>
    <r>
      <t>月份超過</t>
    </r>
    <r>
      <rPr>
        <sz val="12"/>
        <rFont val="Times New Roman"/>
        <family val="1"/>
      </rPr>
      <t>12</t>
    </r>
    <r>
      <rPr>
        <sz val="12"/>
        <rFont val="細明體"/>
        <family val="3"/>
        <charset val="136"/>
      </rPr>
      <t>會自動進位到年</t>
    </r>
    <phoneticPr fontId="2" type="noConversion"/>
  </si>
  <si>
    <t>天數超過當月份的天數會自動進位到月份</t>
    <phoneticPr fontId="2" type="noConversion"/>
  </si>
  <si>
    <t>=DATE(108,1,1)</t>
    <phoneticPr fontId="2" type="noConversion"/>
  </si>
  <si>
    <r>
      <t>年份</t>
    </r>
    <r>
      <rPr>
        <sz val="12"/>
        <color indexed="10"/>
        <rFont val="Times New Roman"/>
        <family val="1"/>
      </rPr>
      <t>0~1899</t>
    </r>
    <r>
      <rPr>
        <sz val="12"/>
        <color indexed="10"/>
        <rFont val="細明體"/>
        <family val="3"/>
        <charset val="136"/>
      </rPr>
      <t>之間</t>
    </r>
    <r>
      <rPr>
        <sz val="12"/>
        <color indexed="10"/>
        <rFont val="Times New Roman"/>
        <family val="1"/>
      </rPr>
      <t>,</t>
    </r>
    <r>
      <rPr>
        <sz val="12"/>
        <color indexed="10"/>
        <rFont val="細明體"/>
        <family val="3"/>
        <charset val="136"/>
      </rPr>
      <t>年份會直接加上</t>
    </r>
    <r>
      <rPr>
        <sz val="12"/>
        <color indexed="10"/>
        <rFont val="Times New Roman"/>
        <family val="1"/>
      </rPr>
      <t>1900</t>
    </r>
    <phoneticPr fontId="2" type="noConversion"/>
  </si>
  <si>
    <t>=DATE(1899,1,1)</t>
    <phoneticPr fontId="2" type="noConversion"/>
  </si>
  <si>
    <r>
      <t>年份</t>
    </r>
    <r>
      <rPr>
        <sz val="12"/>
        <color indexed="10"/>
        <rFont val="Times New Roman"/>
        <family val="1"/>
      </rPr>
      <t>0~1899</t>
    </r>
    <r>
      <rPr>
        <sz val="12"/>
        <color indexed="10"/>
        <rFont val="細明體"/>
        <family val="3"/>
        <charset val="136"/>
      </rPr>
      <t>之間</t>
    </r>
    <r>
      <rPr>
        <sz val="12"/>
        <color indexed="10"/>
        <rFont val="Times New Roman"/>
        <family val="1"/>
      </rPr>
      <t>,</t>
    </r>
    <r>
      <rPr>
        <sz val="12"/>
        <color indexed="10"/>
        <rFont val="細明體"/>
        <family val="3"/>
        <charset val="136"/>
      </rPr>
      <t>年份會直接加上</t>
    </r>
    <r>
      <rPr>
        <sz val="12"/>
        <color indexed="10"/>
        <rFont val="Times New Roman"/>
        <family val="1"/>
      </rPr>
      <t>190</t>
    </r>
    <r>
      <rPr>
        <b/>
        <sz val="12"/>
        <rFont val="Times New Roman"/>
        <family val="1"/>
      </rPr>
      <t/>
    </r>
    <phoneticPr fontId="2" type="noConversion"/>
  </si>
  <si>
    <t>=DATE(2006,1,1)</t>
    <phoneticPr fontId="2" type="noConversion"/>
  </si>
  <si>
    <r>
      <t>年份</t>
    </r>
    <r>
      <rPr>
        <sz val="12"/>
        <color indexed="10"/>
        <rFont val="Times New Roman"/>
        <family val="1"/>
      </rPr>
      <t>1990~9999</t>
    </r>
    <r>
      <rPr>
        <sz val="12"/>
        <color indexed="10"/>
        <rFont val="細明體"/>
        <family val="3"/>
        <charset val="136"/>
      </rPr>
      <t>之間</t>
    </r>
    <r>
      <rPr>
        <sz val="12"/>
        <color indexed="10"/>
        <rFont val="Times New Roman"/>
        <family val="1"/>
      </rPr>
      <t>,</t>
    </r>
    <r>
      <rPr>
        <sz val="12"/>
        <color indexed="10"/>
        <rFont val="細明體"/>
        <family val="3"/>
        <charset val="136"/>
      </rPr>
      <t>年份會直接顯示該年份的值</t>
    </r>
    <phoneticPr fontId="2" type="noConversion"/>
  </si>
  <si>
    <t>=DATE(-2006,1,1)</t>
    <phoneticPr fontId="2" type="noConversion"/>
  </si>
  <si>
    <r>
      <t>年份小於</t>
    </r>
    <r>
      <rPr>
        <sz val="12"/>
        <color indexed="10"/>
        <rFont val="Times New Roman"/>
        <family val="1"/>
      </rPr>
      <t>0</t>
    </r>
    <r>
      <rPr>
        <sz val="12"/>
        <color indexed="10"/>
        <rFont val="細明體"/>
        <family val="3"/>
        <charset val="136"/>
      </rPr>
      <t>或大於</t>
    </r>
    <r>
      <rPr>
        <sz val="12"/>
        <color indexed="10"/>
        <rFont val="Times New Roman"/>
        <family val="1"/>
      </rPr>
      <t>10000</t>
    </r>
    <r>
      <rPr>
        <sz val="12"/>
        <color indexed="10"/>
        <rFont val="細明體"/>
        <family val="3"/>
        <charset val="136"/>
      </rPr>
      <t>之間</t>
    </r>
    <r>
      <rPr>
        <sz val="12"/>
        <color indexed="10"/>
        <rFont val="Times New Roman"/>
        <family val="1"/>
      </rPr>
      <t>,excel</t>
    </r>
    <r>
      <rPr>
        <sz val="12"/>
        <color indexed="10"/>
        <rFont val="細明體"/>
        <family val="3"/>
        <charset val="136"/>
      </rPr>
      <t>會傳回</t>
    </r>
    <r>
      <rPr>
        <sz val="12"/>
        <color indexed="10"/>
        <rFont val="Times New Roman"/>
        <family val="1"/>
      </rPr>
      <t>#!</t>
    </r>
    <r>
      <rPr>
        <sz val="12"/>
        <color indexed="10"/>
        <rFont val="細明體"/>
        <family val="3"/>
        <charset val="136"/>
      </rPr>
      <t>錯誤值</t>
    </r>
    <phoneticPr fontId="2" type="noConversion"/>
  </si>
  <si>
    <t>06/1/1</t>
    <phoneticPr fontId="2" type="noConversion"/>
  </si>
  <si>
    <r>
      <t>00-29,</t>
    </r>
    <r>
      <rPr>
        <sz val="12"/>
        <rFont val="細明體"/>
        <family val="3"/>
        <charset val="136"/>
      </rPr>
      <t>會顯示</t>
    </r>
    <r>
      <rPr>
        <sz val="12"/>
        <rFont val="Times New Roman"/>
        <family val="1"/>
      </rPr>
      <t>2000-20029</t>
    </r>
    <phoneticPr fontId="2" type="noConversion"/>
  </si>
  <si>
    <t>30/1/1</t>
    <phoneticPr fontId="2" type="noConversion"/>
  </si>
  <si>
    <r>
      <t>30-99,</t>
    </r>
    <r>
      <rPr>
        <sz val="12"/>
        <rFont val="細明體"/>
        <family val="3"/>
        <charset val="136"/>
      </rPr>
      <t>會顥示</t>
    </r>
    <r>
      <rPr>
        <sz val="12"/>
        <rFont val="Times New Roman"/>
        <family val="1"/>
      </rPr>
      <t>1930-1999</t>
    </r>
    <phoneticPr fontId="2" type="noConversion"/>
  </si>
  <si>
    <r>
      <t xml:space="preserve">  &lt;--</t>
    </r>
    <r>
      <rPr>
        <sz val="12"/>
        <rFont val="細明體"/>
        <family val="3"/>
        <charset val="136"/>
      </rPr>
      <t>設定同於</t>
    </r>
    <r>
      <rPr>
        <sz val="12"/>
        <rFont val="Times New Roman"/>
        <family val="1"/>
      </rPr>
      <t>B</t>
    </r>
    <r>
      <rPr>
        <sz val="12"/>
        <rFont val="細明體"/>
        <family val="3"/>
        <charset val="136"/>
      </rPr>
      <t>欄之格式</t>
    </r>
    <phoneticPr fontId="2" type="noConversion"/>
  </si>
  <si>
    <t>格式字元</t>
    <phoneticPr fontId="2" type="noConversion"/>
  </si>
  <si>
    <r>
      <t xml:space="preserve">  &lt;--</t>
    </r>
    <r>
      <rPr>
        <sz val="12"/>
        <rFont val="細明體"/>
        <family val="3"/>
        <charset val="136"/>
      </rPr>
      <t>設定同於</t>
    </r>
    <r>
      <rPr>
        <sz val="12"/>
        <rFont val="Times New Roman"/>
        <family val="1"/>
      </rPr>
      <t>C</t>
    </r>
    <r>
      <rPr>
        <sz val="12"/>
        <rFont val="細明體"/>
        <family val="3"/>
        <charset val="136"/>
      </rPr>
      <t>欄之格式</t>
    </r>
    <phoneticPr fontId="2" type="noConversion"/>
  </si>
  <si>
    <t>aaa</t>
    <phoneticPr fontId="2" type="noConversion"/>
  </si>
  <si>
    <t>以兩個中文字表示星期，如週一，週二</t>
    <phoneticPr fontId="2" type="noConversion"/>
  </si>
  <si>
    <t>aaaa</t>
    <phoneticPr fontId="2" type="noConversion"/>
  </si>
  <si>
    <t>以三個中文字表示星期，如星期一，星期二</t>
    <phoneticPr fontId="2" type="noConversion"/>
  </si>
  <si>
    <r>
      <t>/</t>
    </r>
    <r>
      <rPr>
        <sz val="12"/>
        <rFont val="細明體"/>
        <family val="3"/>
        <charset val="136"/>
      </rPr>
      <t>或－</t>
    </r>
    <phoneticPr fontId="2" type="noConversion"/>
  </si>
  <si>
    <t>日期的標開符號</t>
    <phoneticPr fontId="2" type="noConversion"/>
  </si>
  <si>
    <t>d</t>
    <phoneticPr fontId="2" type="noConversion"/>
  </si>
  <si>
    <t>日期，不足兩位時，前面不補０</t>
    <phoneticPr fontId="2" type="noConversion"/>
  </si>
  <si>
    <t>dd</t>
    <phoneticPr fontId="2" type="noConversion"/>
  </si>
  <si>
    <t>日期，不足兩位時，前面補０</t>
    <phoneticPr fontId="2" type="noConversion"/>
  </si>
  <si>
    <t>ddd</t>
    <phoneticPr fontId="2" type="noConversion"/>
  </si>
  <si>
    <t>以三個英文字表示星期，如Mon，Thu</t>
    <phoneticPr fontId="2" type="noConversion"/>
  </si>
  <si>
    <t>dddd</t>
    <phoneticPr fontId="2" type="noConversion"/>
  </si>
  <si>
    <t>以完整英文字表示星期，如Mondey，Thursday</t>
    <phoneticPr fontId="2" type="noConversion"/>
  </si>
  <si>
    <t>e</t>
    <phoneticPr fontId="2" type="noConversion"/>
  </si>
  <si>
    <t>將西元轉為民國年代</t>
    <phoneticPr fontId="2" type="noConversion"/>
  </si>
  <si>
    <t>gge</t>
    <phoneticPr fontId="2" type="noConversion"/>
  </si>
  <si>
    <t>將西元轉為民國年代，前面加上”民國”</t>
    <phoneticPr fontId="2" type="noConversion"/>
  </si>
  <si>
    <t>ggge</t>
    <phoneticPr fontId="2" type="noConversion"/>
  </si>
  <si>
    <t>將西元轉為民國年代，前面加上”中華民國”</t>
    <phoneticPr fontId="2" type="noConversion"/>
  </si>
  <si>
    <t>m</t>
    <phoneticPr fontId="2" type="noConversion"/>
  </si>
  <si>
    <t>月份，不足兩位時，前面不補０</t>
    <phoneticPr fontId="2" type="noConversion"/>
  </si>
  <si>
    <t>mm</t>
    <phoneticPr fontId="2" type="noConversion"/>
  </si>
  <si>
    <t>月份，不足兩位時，前面補０</t>
    <phoneticPr fontId="2" type="noConversion"/>
  </si>
  <si>
    <t>mmm</t>
    <phoneticPr fontId="2" type="noConversion"/>
  </si>
  <si>
    <t>以三個英文字表示月份，如Jan，Feb</t>
    <phoneticPr fontId="2" type="noConversion"/>
  </si>
  <si>
    <t>mmmm</t>
    <phoneticPr fontId="2" type="noConversion"/>
  </si>
  <si>
    <t>以完整英文字表示月份，如January,Februray</t>
    <phoneticPr fontId="2" type="noConversion"/>
  </si>
  <si>
    <t>yy</t>
    <phoneticPr fontId="2" type="noConversion"/>
  </si>
  <si>
    <t>西元年代之最後兩個字（００－９９）</t>
    <phoneticPr fontId="2" type="noConversion"/>
  </si>
  <si>
    <t>yyyy</t>
    <phoneticPr fontId="2" type="noConversion"/>
  </si>
  <si>
    <t>完整西元年代（０１００－９９９９）</t>
    <phoneticPr fontId="2" type="noConversion"/>
  </si>
  <si>
    <t>ｒ＋日期</t>
    <phoneticPr fontId="2" type="noConversion"/>
  </si>
  <si>
    <t>顯示民國年代(文字與數字間不能空格)</t>
    <phoneticPr fontId="2" type="noConversion"/>
  </si>
  <si>
    <t>r94/12/25</t>
    <phoneticPr fontId="2" type="noConversion"/>
  </si>
  <si>
    <t>等差級數</t>
    <phoneticPr fontId="3" type="noConversion"/>
  </si>
  <si>
    <t>等比級數</t>
    <phoneticPr fontId="3" type="noConversion"/>
  </si>
  <si>
    <t>日期</t>
    <phoneticPr fontId="3" type="noConversion"/>
  </si>
  <si>
    <t>操作步驟</t>
    <phoneticPr fontId="3" type="noConversion"/>
  </si>
  <si>
    <t>先在儲存格設起始值</t>
    <phoneticPr fontId="3" type="noConversion"/>
  </si>
  <si>
    <t>編輯/填滿/數列</t>
    <phoneticPr fontId="3" type="noConversion"/>
  </si>
  <si>
    <t>設定間距及終止值</t>
    <phoneticPr fontId="3" type="noConversion"/>
  </si>
  <si>
    <t>補休截止日</t>
    <phoneticPr fontId="3" type="noConversion"/>
  </si>
  <si>
    <t>補休迄今天數</t>
    <phoneticPr fontId="3" type="noConversion"/>
  </si>
  <si>
    <t>=DATE(YEAR(C2),MONTH(C2)+6,DAY(C2))</t>
    <phoneticPr fontId="3" type="noConversion"/>
  </si>
  <si>
    <t>=C2+180</t>
    <phoneticPr fontId="3" type="noConversion"/>
  </si>
  <si>
    <t>=TODAY()-C2</t>
    <phoneticPr fontId="3" type="noConversion"/>
  </si>
  <si>
    <t>1788/1/1</t>
    <phoneticPr fontId="3" type="noConversion"/>
  </si>
  <si>
    <t>日期格式</t>
    <phoneticPr fontId="3" type="noConversion"/>
  </si>
  <si>
    <t>date(year,month,day)</t>
    <phoneticPr fontId="3" type="noConversion"/>
  </si>
  <si>
    <t>year</t>
    <phoneticPr fontId="3" type="noConversion"/>
  </si>
  <si>
    <t>month</t>
    <phoneticPr fontId="3" type="noConversion"/>
  </si>
  <si>
    <t>day</t>
    <phoneticPr fontId="3" type="noConversion"/>
  </si>
  <si>
    <t>時間格式</t>
    <phoneticPr fontId="3" type="noConversion"/>
  </si>
  <si>
    <t>time(hour,minute,second)</t>
    <phoneticPr fontId="3" type="noConversion"/>
  </si>
  <si>
    <t>time</t>
    <phoneticPr fontId="3" type="noConversion"/>
  </si>
  <si>
    <t>hour</t>
    <phoneticPr fontId="3" type="noConversion"/>
  </si>
  <si>
    <t>minute</t>
    <phoneticPr fontId="3" type="noConversion"/>
  </si>
  <si>
    <t>second</t>
    <phoneticPr fontId="3" type="noConversion"/>
  </si>
  <si>
    <t>=day(serial_number)</t>
    <phoneticPr fontId="2" type="noConversion"/>
  </si>
  <si>
    <t>=time(hour,minute,second)</t>
    <phoneticPr fontId="2" type="noConversion"/>
  </si>
  <si>
    <t>=hour(serial_number)</t>
    <phoneticPr fontId="2" type="noConversion"/>
  </si>
  <si>
    <t>=minute(serial_number)</t>
    <phoneticPr fontId="2" type="noConversion"/>
  </si>
  <si>
    <t>=second(serial_number)</t>
    <phoneticPr fontId="2" type="noConversion"/>
  </si>
  <si>
    <t>=weekday(serical_number,[return_type])</t>
    <phoneticPr fontId="2" type="noConversion"/>
  </si>
  <si>
    <t>=WORKDAY(serial_number)</t>
    <phoneticPr fontId="2" type="noConversion"/>
  </si>
  <si>
    <t>=WEEKNUM(serial_number)</t>
    <phoneticPr fontId="2" type="noConversion"/>
  </si>
  <si>
    <t>=NETWORKDAYS(start_day,end_day,holidays)</t>
    <phoneticPr fontId="2" type="noConversion"/>
  </si>
  <si>
    <t>=EDATE (start_date,months)</t>
    <phoneticPr fontId="2" type="noConversion"/>
  </si>
  <si>
    <t>=EOMONTH (start_date,months)</t>
    <phoneticPr fontId="2" type="noConversion"/>
  </si>
  <si>
    <t>=DAYS360(start_date,end_date,method)</t>
    <phoneticPr fontId="2" type="noConversion"/>
  </si>
  <si>
    <t>=DATEVALUE(date_text)</t>
    <phoneticPr fontId="2" type="noConversion"/>
  </si>
  <si>
    <t>=TIMEVALUE(date_text)</t>
    <phoneticPr fontId="2" type="noConversion"/>
  </si>
  <si>
    <t>=YEARFRAC(start_date,end_date,basis)</t>
    <phoneticPr fontId="2" type="noConversion"/>
  </si>
  <si>
    <t>語法</t>
    <phoneticPr fontId="2" type="noConversion"/>
  </si>
  <si>
    <t>=date(year,month,day)</t>
    <phoneticPr fontId="2" type="noConversion"/>
  </si>
  <si>
    <t>=today()</t>
    <phoneticPr fontId="2" type="noConversion"/>
  </si>
  <si>
    <t>=now()</t>
    <phoneticPr fontId="2" type="noConversion"/>
  </si>
  <si>
    <t>=YEAR(serial_number)</t>
    <phoneticPr fontId="2" type="noConversion"/>
  </si>
  <si>
    <t>=month(serial_number)</t>
    <phoneticPr fontId="2" type="noConversion"/>
  </si>
  <si>
    <t>語法</t>
  </si>
  <si>
    <r>
      <t>YEARFRAC</t>
    </r>
    <r>
      <rPr>
        <sz val="12"/>
        <color indexed="12"/>
        <rFont val="Tahoma"/>
        <family val="2"/>
      </rPr>
      <t>(</t>
    </r>
    <r>
      <rPr>
        <b/>
        <sz val="12"/>
        <color indexed="12"/>
        <rFont val="Tahoma"/>
        <family val="2"/>
      </rPr>
      <t>start_date</t>
    </r>
    <r>
      <rPr>
        <sz val="12"/>
        <color indexed="12"/>
        <rFont val="Tahoma"/>
        <family val="2"/>
      </rPr>
      <t>,</t>
    </r>
    <r>
      <rPr>
        <b/>
        <sz val="12"/>
        <color indexed="12"/>
        <rFont val="Tahoma"/>
        <family val="2"/>
      </rPr>
      <t>end_date</t>
    </r>
    <r>
      <rPr>
        <sz val="12"/>
        <color indexed="12"/>
        <rFont val="Tahoma"/>
        <family val="2"/>
      </rPr>
      <t>,basis)</t>
    </r>
  </si>
  <si>
    <r>
      <t>Start_date</t>
    </r>
    <r>
      <rPr>
        <sz val="12"/>
        <rFont val="Tahoma"/>
        <family val="2"/>
      </rPr>
      <t xml:space="preserve">   </t>
    </r>
    <r>
      <rPr>
        <sz val="12"/>
        <rFont val="新細明體"/>
        <family val="1"/>
        <charset val="136"/>
      </rPr>
      <t>係指起始日期。</t>
    </r>
  </si>
  <si>
    <r>
      <t>End_date</t>
    </r>
    <r>
      <rPr>
        <sz val="12"/>
        <rFont val="Tahoma"/>
        <family val="2"/>
      </rPr>
      <t xml:space="preserve">   </t>
    </r>
    <r>
      <rPr>
        <sz val="12"/>
        <rFont val="新細明體"/>
        <family val="1"/>
        <charset val="136"/>
      </rPr>
      <t>係指結束日期。</t>
    </r>
  </si>
  <si>
    <r>
      <t>Basis</t>
    </r>
    <r>
      <rPr>
        <sz val="12"/>
        <rFont val="Tahoma"/>
        <family val="2"/>
      </rPr>
      <t xml:space="preserve">   </t>
    </r>
    <r>
      <rPr>
        <sz val="12"/>
        <rFont val="新細明體"/>
        <family val="1"/>
        <charset val="136"/>
      </rPr>
      <t>係指所採用的日計利基的類型。</t>
    </r>
  </si>
  <si>
    <t>利基</t>
  </si>
  <si>
    <t>日計利基</t>
  </si>
  <si>
    <r>
      <t xml:space="preserve">0 </t>
    </r>
    <r>
      <rPr>
        <sz val="12"/>
        <rFont val="新細明體"/>
        <family val="1"/>
        <charset val="136"/>
      </rPr>
      <t>或省略</t>
    </r>
  </si>
  <si>
    <t>US (NASD) 30/360</t>
  </si>
  <si>
    <r>
      <t>實際天數</t>
    </r>
    <r>
      <rPr>
        <sz val="12"/>
        <rFont val="Tahoma"/>
        <family val="2"/>
      </rPr>
      <t>/</t>
    </r>
    <r>
      <rPr>
        <sz val="12"/>
        <rFont val="新細明體"/>
        <family val="1"/>
        <charset val="136"/>
      </rPr>
      <t>實際天數</t>
    </r>
  </si>
  <si>
    <r>
      <t>實際</t>
    </r>
    <r>
      <rPr>
        <sz val="12"/>
        <rFont val="Tahoma"/>
        <family val="2"/>
      </rPr>
      <t>/360</t>
    </r>
  </si>
  <si>
    <r>
      <t>實際</t>
    </r>
    <r>
      <rPr>
        <sz val="12"/>
        <rFont val="Tahoma"/>
        <family val="2"/>
      </rPr>
      <t>/365</t>
    </r>
  </si>
  <si>
    <r>
      <t>歐洲</t>
    </r>
    <r>
      <rPr>
        <sz val="12"/>
        <rFont val="Tahoma"/>
        <family val="2"/>
      </rPr>
      <t xml:space="preserve"> 30/360</t>
    </r>
  </si>
  <si>
    <r>
      <t>如果</t>
    </r>
    <r>
      <rPr>
        <sz val="12"/>
        <rFont val="Tahoma"/>
        <family val="2"/>
      </rPr>
      <t xml:space="preserve"> start_date </t>
    </r>
    <r>
      <rPr>
        <sz val="12"/>
        <rFont val="新細明體"/>
        <family val="1"/>
        <charset val="136"/>
      </rPr>
      <t>或</t>
    </r>
    <r>
      <rPr>
        <sz val="12"/>
        <rFont val="Tahoma"/>
        <family val="2"/>
      </rPr>
      <t xml:space="preserve"> end_date </t>
    </r>
    <r>
      <rPr>
        <sz val="12"/>
        <rFont val="新細明體"/>
        <family val="1"/>
        <charset val="136"/>
      </rPr>
      <t>不是有效的日期，</t>
    </r>
    <r>
      <rPr>
        <sz val="12"/>
        <rFont val="Tahoma"/>
        <family val="2"/>
      </rPr>
      <t xml:space="preserve">YEARFRAC </t>
    </r>
    <r>
      <rPr>
        <sz val="12"/>
        <rFont val="新細明體"/>
        <family val="1"/>
        <charset val="136"/>
      </rPr>
      <t>會傳回</t>
    </r>
    <r>
      <rPr>
        <sz val="12"/>
        <rFont val="Tahoma"/>
        <family val="2"/>
      </rPr>
      <t xml:space="preserve"> #VALUE! </t>
    </r>
    <r>
      <rPr>
        <sz val="12"/>
        <rFont val="新細明體"/>
        <family val="1"/>
        <charset val="136"/>
      </rPr>
      <t>錯誤值。</t>
    </r>
    <r>
      <rPr>
        <sz val="12"/>
        <rFont val="Tahoma"/>
        <family val="2"/>
      </rPr>
      <t xml:space="preserve"> </t>
    </r>
    <phoneticPr fontId="2" type="noConversion"/>
  </si>
  <si>
    <r>
      <t>如果</t>
    </r>
    <r>
      <rPr>
        <sz val="12"/>
        <rFont val="Tahoma"/>
        <family val="2"/>
      </rPr>
      <t xml:space="preserve"> basis </t>
    </r>
    <r>
      <rPr>
        <sz val="12"/>
        <rFont val="新細明體"/>
        <family val="1"/>
        <charset val="136"/>
      </rPr>
      <t>為</t>
    </r>
    <r>
      <rPr>
        <sz val="12"/>
        <rFont val="Tahoma"/>
        <family val="2"/>
      </rPr>
      <t xml:space="preserve"> &lt; 0 </t>
    </r>
    <r>
      <rPr>
        <sz val="12"/>
        <rFont val="新細明體"/>
        <family val="1"/>
        <charset val="136"/>
      </rPr>
      <t>或</t>
    </r>
    <r>
      <rPr>
        <sz val="12"/>
        <rFont val="Tahoma"/>
        <family val="2"/>
      </rPr>
      <t xml:space="preserve"> &gt; 4</t>
    </r>
    <r>
      <rPr>
        <sz val="12"/>
        <rFont val="新細明體"/>
        <family val="1"/>
        <charset val="136"/>
      </rPr>
      <t>，則</t>
    </r>
    <r>
      <rPr>
        <sz val="12"/>
        <rFont val="Tahoma"/>
        <family val="2"/>
      </rPr>
      <t xml:space="preserve"> YEARFRAC </t>
    </r>
    <r>
      <rPr>
        <sz val="12"/>
        <rFont val="新細明體"/>
        <family val="1"/>
        <charset val="136"/>
      </rPr>
      <t>傳回</t>
    </r>
    <r>
      <rPr>
        <sz val="12"/>
        <rFont val="Tahoma"/>
        <family val="2"/>
      </rPr>
      <t xml:space="preserve"> #NUM! </t>
    </r>
    <r>
      <rPr>
        <sz val="12"/>
        <rFont val="新細明體"/>
        <family val="1"/>
        <charset val="136"/>
      </rPr>
      <t>錯誤值。</t>
    </r>
  </si>
  <si>
    <t>傳回在 start_date 之前或之後指定月數的這一個月最後一天的序列值。使用 EOMONTH 來計算剛好落在這一個月最後一天的到期日。</t>
  </si>
  <si>
    <t>如果無法使用此函數，且傳回 #NAME? 錯誤，請執行程式以安裝「分析工具箱」。</t>
  </si>
  <si>
    <t>作法</t>
  </si>
  <si>
    <r>
      <t>1.</t>
    </r>
    <r>
      <rPr>
        <sz val="7"/>
        <rFont val="Times New Roman"/>
        <family val="1"/>
      </rPr>
      <t xml:space="preserve">                  </t>
    </r>
    <r>
      <rPr>
        <sz val="12"/>
        <rFont val="新細明體"/>
        <family val="1"/>
        <charset val="136"/>
      </rPr>
      <t xml:space="preserve">在 [工具] 功能表上，按一下 [增益集]。 </t>
    </r>
  </si>
  <si>
    <r>
      <t>2.</t>
    </r>
    <r>
      <rPr>
        <sz val="7"/>
        <rFont val="Times New Roman"/>
        <family val="1"/>
      </rPr>
      <t xml:space="preserve">                  </t>
    </r>
    <r>
      <rPr>
        <sz val="12"/>
        <rFont val="新細明體"/>
        <family val="1"/>
        <charset val="136"/>
      </rPr>
      <t xml:space="preserve">在 [現有的增益集] 清單中，選取 [分析工具箱]，再按一下 [確定]。 </t>
    </r>
  </si>
  <si>
    <r>
      <t>3.</t>
    </r>
    <r>
      <rPr>
        <sz val="7"/>
        <rFont val="Times New Roman"/>
        <family val="1"/>
      </rPr>
      <t xml:space="preserve">                  </t>
    </r>
    <r>
      <rPr>
        <sz val="12"/>
        <rFont val="新細明體"/>
        <family val="1"/>
        <charset val="136"/>
      </rPr>
      <t xml:space="preserve">如有需要，依循安裝程式上的指示動作。 </t>
    </r>
  </si>
  <si>
    <t>Months    為 start_date 之前或之後的月數。正值表示未來日期；負值表示過去日期。</t>
  </si>
  <si>
    <r>
      <t xml:space="preserve">                          </t>
    </r>
    <r>
      <rPr>
        <sz val="12"/>
        <rFont val="新細明體"/>
        <family val="1"/>
        <charset val="136"/>
      </rPr>
      <t>如果月份不是整數，則只會取整數。</t>
    </r>
  </si>
  <si>
    <t>註解</t>
  </si>
  <si>
    <t xml:space="preserve">如果 start_date 加上月份得到一個無效值，則 EOMONTH 將會傳回 #NUM! 錯誤值。 </t>
  </si>
  <si>
    <t xml:space="preserve">  </t>
  </si>
  <si>
    <t>A</t>
  </si>
  <si>
    <t>1</t>
  </si>
  <si>
    <t>日期</t>
  </si>
  <si>
    <t>2</t>
  </si>
  <si>
    <t>01/01/2008</t>
  </si>
  <si>
    <t>公式</t>
  </si>
  <si>
    <t>敘述 (結果)</t>
  </si>
  <si>
    <t>=EOMONTH (A2,1)</t>
  </si>
  <si>
    <t>這個月最後一天的日期，比上述日期晚一個月 (February 29, 2008)</t>
  </si>
  <si>
    <t>=EOMONTH (A2,-3)</t>
  </si>
  <si>
    <t>這個月最後一天的日期，比上述日期早三個月 (October 31, 2007)</t>
  </si>
  <si>
    <r>
      <t xml:space="preserve">附註  若要檢視日期的號碼，請按一下儲存格，然後按一下 </t>
    </r>
    <r>
      <rPr>
        <b/>
        <sz val="12"/>
        <rFont val="新細明體"/>
        <family val="1"/>
        <charset val="136"/>
      </rPr>
      <t>[格式]</t>
    </r>
    <r>
      <rPr>
        <sz val="12"/>
        <rFont val="新細明體"/>
        <family val="1"/>
        <charset val="136"/>
      </rPr>
      <t xml:space="preserve"> 功能表上的 </t>
    </r>
    <r>
      <rPr>
        <b/>
        <sz val="12"/>
        <rFont val="新細明體"/>
        <family val="1"/>
        <charset val="136"/>
      </rPr>
      <t>[儲存格]</t>
    </r>
    <r>
      <rPr>
        <sz val="12"/>
        <rFont val="新細明體"/>
        <family val="1"/>
        <charset val="136"/>
      </rPr>
      <t xml:space="preserve">。按一下 </t>
    </r>
    <r>
      <rPr>
        <b/>
        <sz val="12"/>
        <rFont val="新細明體"/>
        <family val="1"/>
        <charset val="136"/>
      </rPr>
      <t>[數值]</t>
    </r>
    <r>
      <rPr>
        <sz val="12"/>
        <rFont val="新細明體"/>
        <family val="1"/>
        <charset val="136"/>
      </rPr>
      <t xml:space="preserve"> 索引標籤，然後在 </t>
    </r>
    <r>
      <rPr>
        <b/>
        <sz val="12"/>
        <rFont val="新細明體"/>
        <family val="1"/>
        <charset val="136"/>
      </rPr>
      <t>[類型]</t>
    </r>
    <r>
      <rPr>
        <sz val="12"/>
        <rFont val="新細明體"/>
        <family val="1"/>
        <charset val="136"/>
      </rPr>
      <t xml:space="preserve"> 方塊中選取所需的</t>
    </r>
    <r>
      <rPr>
        <b/>
        <sz val="12"/>
        <rFont val="新細明體"/>
        <family val="1"/>
        <charset val="136"/>
      </rPr>
      <t>日期</t>
    </r>
    <r>
      <rPr>
        <sz val="12"/>
        <rFont val="新細明體"/>
        <family val="1"/>
        <charset val="136"/>
      </rPr>
      <t>格式。</t>
    </r>
  </si>
  <si>
    <r>
      <t>Start_date (</t>
    </r>
    <r>
      <rPr>
        <sz val="12"/>
        <rFont val="新細明體"/>
        <family val="1"/>
        <charset val="136"/>
      </rPr>
      <t>開始日期</t>
    </r>
    <r>
      <rPr>
        <sz val="12"/>
        <rFont val="Times New Roman"/>
        <family val="1"/>
      </rPr>
      <t xml:space="preserve">)     </t>
    </r>
    <r>
      <rPr>
        <sz val="12"/>
        <rFont val="新細明體"/>
        <family val="1"/>
        <charset val="136"/>
      </rPr>
      <t>該日期表示開始日期。日期必須使用</t>
    </r>
    <r>
      <rPr>
        <sz val="12"/>
        <rFont val="Times New Roman"/>
        <family val="1"/>
      </rPr>
      <t xml:space="preserve"> DATE </t>
    </r>
    <r>
      <rPr>
        <sz val="12"/>
        <rFont val="新細明體"/>
        <family val="1"/>
        <charset val="136"/>
      </rPr>
      <t>函數輸入，或其他的公式或功能的結果。例如，使用</t>
    </r>
    <r>
      <rPr>
        <sz val="12"/>
        <rFont val="Times New Roman"/>
        <family val="1"/>
      </rPr>
      <t xml:space="preserve"> DATE (2008,5,23) </t>
    </r>
    <r>
      <rPr>
        <sz val="12"/>
        <rFont val="新細明體"/>
        <family val="1"/>
        <charset val="136"/>
      </rPr>
      <t>表示</t>
    </r>
    <r>
      <rPr>
        <sz val="12"/>
        <rFont val="Times New Roman"/>
        <family val="1"/>
      </rPr>
      <t xml:space="preserve"> 2008 </t>
    </r>
    <r>
      <rPr>
        <sz val="12"/>
        <rFont val="新細明體"/>
        <family val="1"/>
        <charset val="136"/>
      </rPr>
      <t>年</t>
    </r>
    <r>
      <rPr>
        <sz val="12"/>
        <rFont val="Times New Roman"/>
        <family val="1"/>
      </rPr>
      <t xml:space="preserve"> 5 </t>
    </r>
    <r>
      <rPr>
        <sz val="12"/>
        <rFont val="新細明體"/>
        <family val="1"/>
        <charset val="136"/>
      </rPr>
      <t>月</t>
    </r>
    <r>
      <rPr>
        <sz val="12"/>
        <rFont val="Times New Roman"/>
        <family val="1"/>
      </rPr>
      <t xml:space="preserve"> 23 </t>
    </r>
    <r>
      <rPr>
        <sz val="12"/>
        <rFont val="新細明體"/>
        <family val="1"/>
        <charset val="136"/>
      </rPr>
      <t>日。若使用文字格式輸入日期將會發生問題。</t>
    </r>
  </si>
  <si>
    <r>
      <t xml:space="preserve">Microsoft Excel </t>
    </r>
    <r>
      <rPr>
        <sz val="12"/>
        <rFont val="新細明體"/>
        <family val="1"/>
        <charset val="136"/>
      </rPr>
      <t>以連續的序列值來儲存日期，以至於它們可以用來執行計算。依預設值，</t>
    </r>
    <r>
      <rPr>
        <sz val="12"/>
        <rFont val="Times New Roman"/>
        <family val="1"/>
      </rPr>
      <t xml:space="preserve">1900 </t>
    </r>
    <r>
      <rPr>
        <sz val="12"/>
        <rFont val="新細明體"/>
        <family val="1"/>
        <charset val="136"/>
      </rPr>
      <t>年</t>
    </r>
    <r>
      <rPr>
        <sz val="12"/>
        <rFont val="Times New Roman"/>
        <family val="1"/>
      </rPr>
      <t xml:space="preserve"> 1 </t>
    </r>
    <r>
      <rPr>
        <sz val="12"/>
        <rFont val="新細明體"/>
        <family val="1"/>
        <charset val="136"/>
      </rPr>
      <t>月</t>
    </r>
    <r>
      <rPr>
        <sz val="12"/>
        <rFont val="Times New Roman"/>
        <family val="1"/>
      </rPr>
      <t xml:space="preserve"> 1 </t>
    </r>
    <r>
      <rPr>
        <sz val="12"/>
        <rFont val="新細明體"/>
        <family val="1"/>
        <charset val="136"/>
      </rPr>
      <t>日是序列值</t>
    </r>
    <r>
      <rPr>
        <sz val="12"/>
        <rFont val="Times New Roman"/>
        <family val="1"/>
      </rPr>
      <t xml:space="preserve"> 1</t>
    </r>
    <r>
      <rPr>
        <sz val="12"/>
        <rFont val="新細明體"/>
        <family val="1"/>
        <charset val="136"/>
      </rPr>
      <t>，而</t>
    </r>
    <r>
      <rPr>
        <sz val="12"/>
        <rFont val="Times New Roman"/>
        <family val="1"/>
      </rPr>
      <t xml:space="preserve"> 2008 </t>
    </r>
    <r>
      <rPr>
        <sz val="12"/>
        <rFont val="新細明體"/>
        <family val="1"/>
        <charset val="136"/>
      </rPr>
      <t>年</t>
    </r>
    <r>
      <rPr>
        <sz val="12"/>
        <rFont val="Times New Roman"/>
        <family val="1"/>
      </rPr>
      <t xml:space="preserve"> 1 </t>
    </r>
    <r>
      <rPr>
        <sz val="12"/>
        <rFont val="新細明體"/>
        <family val="1"/>
        <charset val="136"/>
      </rPr>
      <t>月</t>
    </r>
    <r>
      <rPr>
        <sz val="12"/>
        <rFont val="Times New Roman"/>
        <family val="1"/>
      </rPr>
      <t xml:space="preserve"> 1 </t>
    </r>
    <r>
      <rPr>
        <sz val="12"/>
        <rFont val="新細明體"/>
        <family val="1"/>
        <charset val="136"/>
      </rPr>
      <t>日則是序列值</t>
    </r>
    <r>
      <rPr>
        <sz val="12"/>
        <rFont val="Times New Roman"/>
        <family val="1"/>
      </rPr>
      <t xml:space="preserve"> 39448</t>
    </r>
    <r>
      <rPr>
        <sz val="12"/>
        <rFont val="新細明體"/>
        <family val="1"/>
        <charset val="136"/>
      </rPr>
      <t>，因為這是</t>
    </r>
    <r>
      <rPr>
        <sz val="12"/>
        <rFont val="Times New Roman"/>
        <family val="1"/>
      </rPr>
      <t xml:space="preserve"> 1900 </t>
    </r>
    <r>
      <rPr>
        <sz val="12"/>
        <rFont val="新細明體"/>
        <family val="1"/>
        <charset val="136"/>
      </rPr>
      <t>年</t>
    </r>
    <r>
      <rPr>
        <sz val="12"/>
        <rFont val="Times New Roman"/>
        <family val="1"/>
      </rPr>
      <t xml:space="preserve"> 1 </t>
    </r>
    <r>
      <rPr>
        <sz val="12"/>
        <rFont val="新細明體"/>
        <family val="1"/>
        <charset val="136"/>
      </rPr>
      <t>月</t>
    </r>
    <r>
      <rPr>
        <sz val="12"/>
        <rFont val="Times New Roman"/>
        <family val="1"/>
      </rPr>
      <t xml:space="preserve"> 1 </t>
    </r>
    <r>
      <rPr>
        <sz val="12"/>
        <rFont val="新細明體"/>
        <family val="1"/>
        <charset val="136"/>
      </rPr>
      <t>日之後的第</t>
    </r>
    <r>
      <rPr>
        <sz val="12"/>
        <rFont val="Times New Roman"/>
        <family val="1"/>
      </rPr>
      <t xml:space="preserve"> 39,448 </t>
    </r>
    <r>
      <rPr>
        <sz val="12"/>
        <rFont val="新細明體"/>
        <family val="1"/>
        <charset val="136"/>
      </rPr>
      <t>天。</t>
    </r>
    <r>
      <rPr>
        <sz val="12"/>
        <rFont val="Times New Roman"/>
        <family val="1"/>
      </rPr>
      <t xml:space="preserve">Macintosh </t>
    </r>
    <r>
      <rPr>
        <sz val="12"/>
        <rFont val="新細明體"/>
        <family val="1"/>
        <charset val="136"/>
      </rPr>
      <t>使用不同的</t>
    </r>
    <r>
      <rPr>
        <sz val="12"/>
        <rFont val="Times New Roman"/>
        <family val="1"/>
      </rPr>
      <t xml:space="preserve"> Microsoft Excel </t>
    </r>
    <r>
      <rPr>
        <sz val="12"/>
        <rFont val="新細明體"/>
        <family val="1"/>
        <charset val="136"/>
      </rPr>
      <t>預設日期系統。</t>
    </r>
    <r>
      <rPr>
        <sz val="12"/>
        <rFont val="Times New Roman"/>
        <family val="1"/>
      </rPr>
      <t xml:space="preserve"> </t>
    </r>
    <phoneticPr fontId="2" type="noConversion"/>
  </si>
  <si>
    <t xml:space="preserve">如果 start_date 不是有效日期，EOMONTH 會傳回 #NUM! 錯誤值。 </t>
    <phoneticPr fontId="2" type="noConversion"/>
  </si>
  <si>
    <r>
      <t>SUBSTITUTE(</t>
    </r>
    <r>
      <rPr>
        <b/>
        <sz val="12"/>
        <color indexed="12"/>
        <rFont val="新細明體"/>
        <family val="1"/>
        <charset val="136"/>
      </rPr>
      <t>文字串</t>
    </r>
    <r>
      <rPr>
        <b/>
        <sz val="12"/>
        <color indexed="12"/>
        <rFont val="Century Schoolbook"/>
        <family val="1"/>
      </rPr>
      <t>,</t>
    </r>
    <r>
      <rPr>
        <b/>
        <sz val="12"/>
        <color indexed="12"/>
        <rFont val="新細明體"/>
        <family val="1"/>
        <charset val="136"/>
      </rPr>
      <t>要取代之舊字串</t>
    </r>
    <r>
      <rPr>
        <b/>
        <sz val="12"/>
        <color indexed="12"/>
        <rFont val="Century Schoolbook"/>
        <family val="1"/>
      </rPr>
      <t>,</t>
    </r>
    <r>
      <rPr>
        <b/>
        <sz val="12"/>
        <color indexed="12"/>
        <rFont val="新細明體"/>
        <family val="1"/>
        <charset val="136"/>
      </rPr>
      <t>要換成之新字串</t>
    </r>
    <r>
      <rPr>
        <sz val="12"/>
        <color indexed="12"/>
        <rFont val="Century Schoolbook"/>
        <family val="1"/>
      </rPr>
      <t>,[</t>
    </r>
    <r>
      <rPr>
        <sz val="12"/>
        <color indexed="12"/>
        <rFont val="新細明體"/>
        <family val="1"/>
        <charset val="136"/>
      </rPr>
      <t>第幾組</t>
    </r>
    <r>
      <rPr>
        <sz val="12"/>
        <color indexed="12"/>
        <rFont val="Century Schoolbook"/>
        <family val="1"/>
      </rPr>
      <t>]</t>
    </r>
    <r>
      <rPr>
        <b/>
        <sz val="12"/>
        <color indexed="12"/>
        <rFont val="Century Schoolbook"/>
        <family val="1"/>
      </rPr>
      <t xml:space="preserve">) </t>
    </r>
  </si>
  <si>
    <t xml:space="preserve">．可將文字串中的指定的某一組要取代之舊字串（原內容可能有多組要更換之舊字串），更換為要換成之新字串。參見【取代】工作表 </t>
    <phoneticPr fontId="3" type="noConversion"/>
  </si>
  <si>
    <r>
      <t>¢</t>
    </r>
    <r>
      <rPr>
        <sz val="12"/>
        <color indexed="8"/>
        <rFont val="新細明體"/>
        <family val="1"/>
        <charset val="136"/>
      </rPr>
      <t>若省略控制要處理之</t>
    </r>
    <r>
      <rPr>
        <sz val="12"/>
        <color indexed="8"/>
        <rFont val="Century Schoolbook"/>
        <family val="1"/>
      </rPr>
      <t>[</t>
    </r>
    <r>
      <rPr>
        <sz val="12"/>
        <color indexed="8"/>
        <rFont val="新細明體"/>
        <family val="1"/>
        <charset val="136"/>
      </rPr>
      <t>第幾組</t>
    </r>
    <r>
      <rPr>
        <sz val="12"/>
        <color indexed="8"/>
        <rFont val="Century Schoolbook"/>
        <family val="1"/>
      </rPr>
      <t>]</t>
    </r>
    <r>
      <rPr>
        <sz val="12"/>
        <color indexed="8"/>
        <rFont val="新細明體"/>
        <family val="1"/>
        <charset val="136"/>
      </rPr>
      <t>引數，則</t>
    </r>
    <r>
      <rPr>
        <b/>
        <sz val="12"/>
        <color indexed="52"/>
        <rFont val="新細明體"/>
        <family val="1"/>
        <charset val="136"/>
      </rPr>
      <t>文字串</t>
    </r>
    <r>
      <rPr>
        <sz val="12"/>
        <color indexed="8"/>
        <rFont val="新細明體"/>
        <family val="1"/>
        <charset val="136"/>
      </rPr>
      <t>中的每一組舊字串均會被取代為</t>
    </r>
    <r>
      <rPr>
        <b/>
        <sz val="12"/>
        <color indexed="52"/>
        <rFont val="新細明體"/>
        <family val="1"/>
        <charset val="136"/>
      </rPr>
      <t>要換成之新字串</t>
    </r>
    <r>
      <rPr>
        <sz val="12"/>
        <color indexed="8"/>
        <rFont val="新細明體"/>
        <family val="1"/>
        <charset val="136"/>
      </rPr>
      <t xml:space="preserve"> </t>
    </r>
  </si>
  <si>
    <r>
      <t>¢</t>
    </r>
    <r>
      <rPr>
        <sz val="12"/>
        <color indexed="8"/>
        <rFont val="新細明體"/>
        <family val="1"/>
        <charset val="136"/>
      </rPr>
      <t>本函數是用於知道要處理之舊字串時，其</t>
    </r>
    <r>
      <rPr>
        <sz val="12"/>
        <color indexed="12"/>
        <rFont val="新細明體"/>
        <family val="1"/>
        <charset val="136"/>
      </rPr>
      <t>控制內容是字串</t>
    </r>
    <r>
      <rPr>
        <sz val="12"/>
        <color indexed="8"/>
        <rFont val="新細明體"/>
        <family val="1"/>
        <charset val="136"/>
      </rPr>
      <t>；</t>
    </r>
    <r>
      <rPr>
        <sz val="12"/>
        <color indexed="12"/>
        <rFont val="新細明體"/>
        <family val="1"/>
        <charset val="136"/>
      </rPr>
      <t>而若是以位置進行處理，則必須使用</t>
    </r>
    <r>
      <rPr>
        <sz val="12"/>
        <color indexed="12"/>
        <rFont val="Century Schoolbook"/>
        <family val="1"/>
      </rPr>
      <t>REPLACE()</t>
    </r>
    <r>
      <rPr>
        <sz val="12"/>
        <color indexed="12"/>
        <rFont val="新細明體"/>
        <family val="1"/>
        <charset val="136"/>
      </rPr>
      <t xml:space="preserve">函數，其控制內容是數字。 </t>
    </r>
    <phoneticPr fontId="3" type="noConversion"/>
  </si>
  <si>
    <t>原日期</t>
    <phoneticPr fontId="2" type="noConversion"/>
  </si>
  <si>
    <t>經過天數</t>
    <phoneticPr fontId="2" type="noConversion"/>
  </si>
  <si>
    <t>新日期</t>
    <phoneticPr fontId="2" type="noConversion"/>
  </si>
  <si>
    <t>天數可以直接加</t>
    <phoneticPr fontId="2" type="noConversion"/>
  </si>
  <si>
    <t>兩者相加</t>
    <phoneticPr fontId="2" type="noConversion"/>
  </si>
  <si>
    <r>
      <t xml:space="preserve">    &lt;--- </t>
    </r>
    <r>
      <rPr>
        <sz val="12"/>
        <rFont val="細明體"/>
        <family val="3"/>
        <charset val="136"/>
      </rPr>
      <t>可以運算，但卻無任何意義</t>
    </r>
    <phoneticPr fontId="2" type="noConversion"/>
  </si>
  <si>
    <t>開始日期</t>
    <phoneticPr fontId="2" type="noConversion"/>
  </si>
  <si>
    <t>結束日期</t>
    <phoneticPr fontId="2" type="noConversion"/>
  </si>
  <si>
    <t>兩者相減</t>
    <phoneticPr fontId="2" type="noConversion"/>
  </si>
  <si>
    <r>
      <t xml:space="preserve">    &lt;--- </t>
    </r>
    <r>
      <rPr>
        <sz val="12"/>
        <color indexed="10"/>
        <rFont val="細明體"/>
        <family val="3"/>
        <charset val="136"/>
      </rPr>
      <t>執行「格式</t>
    </r>
    <r>
      <rPr>
        <sz val="12"/>
        <color indexed="10"/>
        <rFont val="Times New Roman"/>
        <family val="1"/>
      </rPr>
      <t>(O)/</t>
    </r>
    <r>
      <rPr>
        <sz val="12"/>
        <color indexed="10"/>
        <rFont val="細明體"/>
        <family val="3"/>
        <charset val="136"/>
      </rPr>
      <t>儲存格</t>
    </r>
    <r>
      <rPr>
        <sz val="12"/>
        <color indexed="10"/>
        <rFont val="Times New Roman"/>
        <family val="1"/>
      </rPr>
      <t>(E)…</t>
    </r>
    <r>
      <rPr>
        <sz val="12"/>
        <color indexed="10"/>
        <rFont val="細明體"/>
        <family val="3"/>
        <charset val="136"/>
      </rPr>
      <t>」</t>
    </r>
    <phoneticPr fontId="2" type="noConversion"/>
  </si>
  <si>
    <r>
      <t xml:space="preserve">            </t>
    </r>
    <r>
      <rPr>
        <sz val="12"/>
        <color indexed="10"/>
        <rFont val="細明體"/>
        <family val="3"/>
        <charset val="136"/>
      </rPr>
      <t>將格式改成「</t>
    </r>
    <r>
      <rPr>
        <sz val="12"/>
        <color indexed="10"/>
        <rFont val="Times New Roman"/>
        <family val="1"/>
      </rPr>
      <t>G/</t>
    </r>
    <r>
      <rPr>
        <sz val="12"/>
        <color indexed="10"/>
        <rFont val="細明體"/>
        <family val="3"/>
        <charset val="136"/>
      </rPr>
      <t>通用格式」</t>
    </r>
    <phoneticPr fontId="2" type="noConversion"/>
  </si>
  <si>
    <t>含日期常數的運算</t>
    <phoneticPr fontId="2" type="noConversion"/>
  </si>
  <si>
    <t>&lt;---=A11-"2004/5/10"</t>
    <phoneticPr fontId="2" type="noConversion"/>
  </si>
  <si>
    <t>&lt;---=A11+B11</t>
    <phoneticPr fontId="2" type="noConversion"/>
  </si>
  <si>
    <t>&lt;---=A11+18</t>
    <phoneticPr fontId="2" type="noConversion"/>
  </si>
  <si>
    <r>
      <t xml:space="preserve">    &lt;--- </t>
    </r>
    <r>
      <rPr>
        <sz val="12"/>
        <rFont val="細明體"/>
        <family val="3"/>
        <charset val="136"/>
      </rPr>
      <t>執行「格式</t>
    </r>
    <r>
      <rPr>
        <sz val="12"/>
        <rFont val="Times New Roman"/>
        <family val="1"/>
      </rPr>
      <t>(O)/</t>
    </r>
    <r>
      <rPr>
        <sz val="12"/>
        <rFont val="細明體"/>
        <family val="3"/>
        <charset val="136"/>
      </rPr>
      <t>儲存格</t>
    </r>
    <r>
      <rPr>
        <sz val="12"/>
        <rFont val="Times New Roman"/>
        <family val="1"/>
      </rPr>
      <t>(E)…</t>
    </r>
    <r>
      <rPr>
        <sz val="12"/>
        <rFont val="細明體"/>
        <family val="3"/>
        <charset val="136"/>
      </rPr>
      <t>」</t>
    </r>
    <phoneticPr fontId="2" type="noConversion"/>
  </si>
  <si>
    <r>
      <t xml:space="preserve">            </t>
    </r>
    <r>
      <rPr>
        <sz val="12"/>
        <rFont val="細明體"/>
        <family val="3"/>
        <charset val="136"/>
      </rPr>
      <t>將格式改成「</t>
    </r>
    <r>
      <rPr>
        <sz val="12"/>
        <rFont val="Times New Roman"/>
        <family val="1"/>
      </rPr>
      <t>G/</t>
    </r>
    <r>
      <rPr>
        <sz val="12"/>
        <rFont val="細明體"/>
        <family val="3"/>
        <charset val="136"/>
      </rPr>
      <t>通用格式」</t>
    </r>
    <phoneticPr fontId="2" type="noConversion"/>
  </si>
  <si>
    <r>
      <t>日期運算</t>
    </r>
    <r>
      <rPr>
        <sz val="12"/>
        <rFont val="Times New Roman"/>
        <family val="1"/>
      </rPr>
      <t>-</t>
    </r>
    <r>
      <rPr>
        <sz val="12"/>
        <rFont val="細明體"/>
        <family val="3"/>
        <charset val="136"/>
      </rPr>
      <t>練習</t>
    </r>
  </si>
  <si>
    <t>輸入於Ｄ欄之內容</t>
  </si>
  <si>
    <t>實際外觀</t>
  </si>
  <si>
    <t>所存資料</t>
  </si>
  <si>
    <t>實際數字</t>
  </si>
  <si>
    <t>04/10/25</t>
  </si>
  <si>
    <t>2004/10/25</t>
  </si>
  <si>
    <t>=today()</t>
  </si>
  <si>
    <t>25-OCT-04</t>
    <phoneticPr fontId="2" type="noConversion"/>
  </si>
  <si>
    <t>oct-04</t>
    <phoneticPr fontId="2" type="noConversion"/>
  </si>
  <si>
    <t>12-oct</t>
    <phoneticPr fontId="2" type="noConversion"/>
  </si>
  <si>
    <t>=D4-D6</t>
    <phoneticPr fontId="2" type="noConversion"/>
  </si>
  <si>
    <r>
      <t xml:space="preserve">  &lt;--- </t>
    </r>
    <r>
      <rPr>
        <sz val="9"/>
        <color indexed="10"/>
        <rFont val="細明體"/>
        <family val="3"/>
        <charset val="136"/>
      </rPr>
      <t>執行「格式</t>
    </r>
    <r>
      <rPr>
        <sz val="9"/>
        <color indexed="10"/>
        <rFont val="Times New Roman"/>
        <family val="1"/>
      </rPr>
      <t>(</t>
    </r>
    <r>
      <rPr>
        <u/>
        <sz val="9"/>
        <color indexed="10"/>
        <rFont val="Times New Roman"/>
        <family val="1"/>
      </rPr>
      <t>O</t>
    </r>
    <r>
      <rPr>
        <sz val="9"/>
        <color indexed="10"/>
        <rFont val="Times New Roman"/>
        <family val="1"/>
      </rPr>
      <t>)</t>
    </r>
    <r>
      <rPr>
        <sz val="9"/>
        <color indexed="10"/>
        <rFont val="細明體"/>
        <family val="3"/>
        <charset val="136"/>
      </rPr>
      <t>」「儲存格</t>
    </r>
    <r>
      <rPr>
        <sz val="9"/>
        <color indexed="10"/>
        <rFont val="Times New Roman"/>
        <family val="1"/>
      </rPr>
      <t>(</t>
    </r>
    <r>
      <rPr>
        <u/>
        <sz val="9"/>
        <color indexed="10"/>
        <rFont val="Times New Roman"/>
        <family val="1"/>
      </rPr>
      <t>E</t>
    </r>
    <r>
      <rPr>
        <sz val="9"/>
        <color indexed="10"/>
        <rFont val="Times New Roman"/>
        <family val="1"/>
      </rPr>
      <t>)…</t>
    </r>
    <r>
      <rPr>
        <sz val="9"/>
        <color indexed="10"/>
        <rFont val="細明體"/>
        <family val="3"/>
        <charset val="136"/>
      </rPr>
      <t>」「</t>
    </r>
    <r>
      <rPr>
        <sz val="9"/>
        <color indexed="10"/>
        <rFont val="Times New Roman"/>
        <family val="1"/>
      </rPr>
      <t>G/</t>
    </r>
    <r>
      <rPr>
        <sz val="9"/>
        <color indexed="10"/>
        <rFont val="細明體"/>
        <family val="3"/>
        <charset val="136"/>
      </rPr>
      <t>通用格式」</t>
    </r>
    <phoneticPr fontId="2" type="noConversion"/>
  </si>
  <si>
    <t>=D4-"2004/10/10"</t>
    <phoneticPr fontId="2" type="noConversion"/>
  </si>
  <si>
    <t>r93/10/20</t>
    <phoneticPr fontId="2" type="noConversion"/>
  </si>
  <si>
    <r>
      <t>n</t>
    </r>
    <r>
      <rPr>
        <sz val="12"/>
        <color indexed="12"/>
        <rFont val="Times New Roman"/>
        <family val="1"/>
      </rPr>
      <t>DATEDIF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新細明體"/>
        <family val="1"/>
        <charset val="136"/>
      </rPr>
      <t>函數可以幫我們計算兩個日期之間的年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新細明體"/>
        <family val="1"/>
        <charset val="136"/>
      </rPr>
      <t xml:space="preserve">數、月數或天數。其格式如下： </t>
    </r>
  </si>
  <si>
    <r>
      <t>用 TODAY 這個函數和到職日相減，所減出來的數字表示天數，再除上 365.25 (每 4 年閏 1 天) 即可算出年齡</t>
    </r>
    <r>
      <rPr>
        <sz val="12"/>
        <rFont val="新細明體"/>
        <family val="1"/>
        <charset val="136"/>
      </rPr>
      <t>(滿幾歲)</t>
    </r>
    <phoneticPr fontId="2" type="noConversion"/>
  </si>
  <si>
    <t>time</t>
    <phoneticPr fontId="2" type="noConversion"/>
  </si>
  <si>
    <t>上班時間</t>
    <phoneticPr fontId="2" type="noConversion"/>
  </si>
  <si>
    <t>下班時間</t>
    <phoneticPr fontId="2" type="noConversion"/>
  </si>
  <si>
    <r>
      <t>15</t>
    </r>
    <r>
      <rPr>
        <sz val="12"/>
        <rFont val="新細明體"/>
        <family val="1"/>
        <charset val="136"/>
      </rPr>
      <t>分鐘</t>
    </r>
    <phoneticPr fontId="2" type="noConversion"/>
  </si>
  <si>
    <t>無條件拾去</t>
    <phoneticPr fontId="2" type="noConversion"/>
  </si>
  <si>
    <t>無條件進入</t>
    <phoneticPr fontId="2" type="noConversion"/>
  </si>
  <si>
    <t>CEILING</t>
  </si>
  <si>
    <t>FLOOR</t>
  </si>
  <si>
    <t>練習</t>
  </si>
  <si>
    <t>周數</t>
  </si>
  <si>
    <t>周數(一到日)</t>
    <phoneticPr fontId="2" type="noConversion"/>
  </si>
  <si>
    <t>date</t>
    <phoneticPr fontId="2" type="noConversion"/>
  </si>
  <si>
    <t>eomonth</t>
    <phoneticPr fontId="2" type="noConversion"/>
  </si>
  <si>
    <t>天數</t>
    <phoneticPr fontId="2" type="noConversion"/>
  </si>
  <si>
    <t>人次</t>
    <phoneticPr fontId="2" type="noConversion"/>
  </si>
  <si>
    <t>人次(週)</t>
    <phoneticPr fontId="2" type="noConversion"/>
  </si>
  <si>
    <t>日期1</t>
    <phoneticPr fontId="2" type="noConversion"/>
  </si>
  <si>
    <t>日期2</t>
  </si>
  <si>
    <t xml:space="preserve"> =TODAY()</t>
    <phoneticPr fontId="2" type="noConversion"/>
  </si>
  <si>
    <t xml:space="preserve"> =MONTH(NOW())</t>
    <phoneticPr fontId="2" type="noConversion"/>
  </si>
  <si>
    <t>美美公司員工年資一覽表</t>
    <phoneticPr fontId="3" type="noConversion"/>
  </si>
  <si>
    <t>"y"</t>
    <phoneticPr fontId="3" type="noConversion"/>
  </si>
  <si>
    <t>"m"</t>
    <phoneticPr fontId="3" type="noConversion"/>
  </si>
  <si>
    <t>"d"</t>
    <phoneticPr fontId="3" type="noConversion"/>
  </si>
  <si>
    <t>"ym"</t>
    <phoneticPr fontId="3" type="noConversion"/>
  </si>
  <si>
    <t>"yd"</t>
    <phoneticPr fontId="3" type="noConversion"/>
  </si>
  <si>
    <t>"md"</t>
    <phoneticPr fontId="3" type="noConversion"/>
  </si>
  <si>
    <t>編號</t>
  </si>
  <si>
    <t>到職日</t>
  </si>
  <si>
    <t>離職日</t>
    <phoneticPr fontId="3" type="noConversion"/>
  </si>
  <si>
    <t>年資</t>
  </si>
  <si>
    <t>滿幾年</t>
    <phoneticPr fontId="3" type="noConversion"/>
  </si>
  <si>
    <t>滿幾個月</t>
    <phoneticPr fontId="3" type="noConversion"/>
  </si>
  <si>
    <t>滿幾天</t>
    <phoneticPr fontId="3" type="noConversion"/>
  </si>
  <si>
    <t>月數差</t>
    <phoneticPr fontId="3" type="noConversion"/>
  </si>
  <si>
    <t>天數差</t>
    <phoneticPr fontId="3" type="noConversion"/>
  </si>
  <si>
    <t>實際年資滿幾年幾月幾天</t>
    <phoneticPr fontId="3" type="noConversion"/>
  </si>
  <si>
    <t>S001</t>
    <phoneticPr fontId="3" type="noConversion"/>
  </si>
  <si>
    <t>潘亮亮</t>
    <phoneticPr fontId="3" type="noConversion"/>
  </si>
  <si>
    <t>S002</t>
  </si>
  <si>
    <t>秦洛洛</t>
    <phoneticPr fontId="3" type="noConversion"/>
  </si>
  <si>
    <t>S003</t>
  </si>
  <si>
    <t>吳小小</t>
  </si>
  <si>
    <t>S004</t>
  </si>
  <si>
    <t>鄭文文</t>
  </si>
  <si>
    <t>S005</t>
  </si>
  <si>
    <t>孔娟娟</t>
  </si>
  <si>
    <t>S006</t>
  </si>
  <si>
    <t>洪慧慧</t>
  </si>
  <si>
    <t>S007</t>
  </si>
  <si>
    <t>范曄曄</t>
  </si>
  <si>
    <t>S008</t>
  </si>
  <si>
    <t>陳偉偉</t>
  </si>
  <si>
    <t>S009</t>
  </si>
  <si>
    <t>賴君君</t>
  </si>
  <si>
    <t>S010</t>
  </si>
  <si>
    <t>董昇昇</t>
  </si>
  <si>
    <r>
      <t>=DATEDIF(D3, TODAY(), "Y")&amp;"</t>
    </r>
    <r>
      <rPr>
        <sz val="12"/>
        <rFont val="Times New Roman"/>
        <family val="1"/>
      </rPr>
      <t>年</t>
    </r>
    <r>
      <rPr>
        <sz val="12"/>
        <rFont val="Times New Roman"/>
        <family val="1"/>
      </rPr>
      <t>"&amp;DATEDIF(D3,TODAY(),"YM")&amp;"</t>
    </r>
    <r>
      <rPr>
        <sz val="12"/>
        <rFont val="Times New Roman"/>
        <family val="1"/>
      </rPr>
      <t>月</t>
    </r>
    <r>
      <rPr>
        <sz val="12"/>
        <rFont val="Times New Roman"/>
        <family val="1"/>
      </rPr>
      <t>"&amp;DATEDIF(D3, TODAY(), "md")&amp;"</t>
    </r>
    <r>
      <rPr>
        <sz val="12"/>
        <rFont val="Times New Roman"/>
        <family val="1"/>
      </rPr>
      <t>日</t>
    </r>
    <r>
      <rPr>
        <sz val="12"/>
        <rFont val="Times New Roman"/>
        <family val="1"/>
      </rPr>
      <t>"</t>
    </r>
    <phoneticPr fontId="3" type="noConversion"/>
  </si>
  <si>
    <r>
      <t>u</t>
    </r>
    <r>
      <rPr>
        <sz val="16"/>
        <color indexed="8"/>
        <rFont val="全真粗黑體"/>
        <family val="3"/>
        <charset val="136"/>
      </rPr>
      <t>半年之後的票期(配合</t>
    </r>
    <r>
      <rPr>
        <sz val="16"/>
        <color indexed="8"/>
        <rFont val="新細明體"/>
        <family val="1"/>
        <charset val="136"/>
      </rPr>
      <t>TEXT()</t>
    </r>
    <r>
      <rPr>
        <sz val="16"/>
        <color indexed="8"/>
        <rFont val="全真粗黑體"/>
        <family val="3"/>
        <charset val="136"/>
      </rPr>
      <t xml:space="preserve">取得中文日期格式) </t>
    </r>
  </si>
  <si>
    <r>
      <t>u</t>
    </r>
    <r>
      <rPr>
        <sz val="16"/>
        <color indexed="8"/>
        <rFont val="全真粗黑體"/>
        <family val="3"/>
        <charset val="136"/>
      </rPr>
      <t>=</t>
    </r>
    <r>
      <rPr>
        <sz val="16"/>
        <color indexed="8"/>
        <rFont val="Arial"/>
        <family val="2"/>
      </rPr>
      <t>“</t>
    </r>
    <r>
      <rPr>
        <sz val="16"/>
        <color indexed="8"/>
        <rFont val="全真粗黑體"/>
        <family val="3"/>
        <charset val="136"/>
      </rPr>
      <t>半年後到期日為：</t>
    </r>
  </si>
  <si>
    <r>
      <t>”</t>
    </r>
    <r>
      <rPr>
        <sz val="16"/>
        <color indexed="8"/>
        <rFont val="全真粗黑體"/>
        <family val="3"/>
        <charset val="136"/>
      </rPr>
      <t xml:space="preserve"> &amp; </t>
    </r>
    <r>
      <rPr>
        <sz val="16"/>
        <color indexed="8"/>
        <rFont val="新細明體"/>
        <family val="1"/>
        <charset val="136"/>
      </rPr>
      <t>TEXT(TODAY()+180</t>
    </r>
    <r>
      <rPr>
        <sz val="16"/>
        <color indexed="8"/>
        <rFont val="全真粗黑體"/>
        <family val="3"/>
        <charset val="136"/>
      </rPr>
      <t>,</t>
    </r>
    <r>
      <rPr>
        <sz val="16"/>
        <color indexed="8"/>
        <rFont val="Arial"/>
        <family val="2"/>
      </rPr>
      <t>”</t>
    </r>
    <r>
      <rPr>
        <sz val="16"/>
        <color indexed="8"/>
        <rFont val="新細明體"/>
        <family val="1"/>
        <charset val="136"/>
      </rPr>
      <t>ee</t>
    </r>
    <r>
      <rPr>
        <sz val="16"/>
        <color indexed="8"/>
        <rFont val="全真粗黑體"/>
        <family val="3"/>
        <charset val="136"/>
      </rPr>
      <t>年</t>
    </r>
    <r>
      <rPr>
        <sz val="16"/>
        <color indexed="8"/>
        <rFont val="新細明體"/>
        <family val="1"/>
        <charset val="136"/>
      </rPr>
      <t>mm</t>
    </r>
    <r>
      <rPr>
        <sz val="16"/>
        <color indexed="8"/>
        <rFont val="全真粗黑體"/>
        <family val="3"/>
        <charset val="136"/>
      </rPr>
      <t>月</t>
    </r>
    <r>
      <rPr>
        <sz val="16"/>
        <color indexed="8"/>
        <rFont val="新細明體"/>
        <family val="1"/>
        <charset val="136"/>
      </rPr>
      <t>dd</t>
    </r>
    <r>
      <rPr>
        <sz val="16"/>
        <color indexed="8"/>
        <rFont val="全真粗黑體"/>
        <family val="3"/>
        <charset val="136"/>
      </rPr>
      <t>日</t>
    </r>
    <r>
      <rPr>
        <sz val="16"/>
        <color indexed="8"/>
        <rFont val="Arial"/>
        <family val="2"/>
      </rPr>
      <t>”</t>
    </r>
    <r>
      <rPr>
        <sz val="16"/>
        <color indexed="8"/>
        <rFont val="全真粗黑體"/>
        <family val="3"/>
        <charset val="136"/>
      </rPr>
      <t xml:space="preserve">) </t>
    </r>
  </si>
  <si>
    <r>
      <t>u</t>
    </r>
    <r>
      <rPr>
        <sz val="16"/>
        <color indexed="8"/>
        <rFont val="新細明體"/>
        <family val="1"/>
        <charset val="136"/>
      </rPr>
      <t>=TEXT(D16,"yyyy</t>
    </r>
    <r>
      <rPr>
        <sz val="16"/>
        <color indexed="8"/>
        <rFont val="全真粗黑體"/>
        <family val="3"/>
        <charset val="136"/>
      </rPr>
      <t>年</t>
    </r>
    <r>
      <rPr>
        <sz val="16"/>
        <color indexed="8"/>
        <rFont val="新細明體"/>
        <family val="1"/>
        <charset val="136"/>
      </rPr>
      <t>mm</t>
    </r>
    <r>
      <rPr>
        <sz val="16"/>
        <color indexed="8"/>
        <rFont val="全真粗黑體"/>
        <family val="3"/>
        <charset val="136"/>
      </rPr>
      <t>月</t>
    </r>
    <r>
      <rPr>
        <sz val="16"/>
        <color indexed="8"/>
        <rFont val="新細明體"/>
        <family val="1"/>
        <charset val="136"/>
      </rPr>
      <t>dd</t>
    </r>
    <r>
      <rPr>
        <sz val="16"/>
        <color indexed="8"/>
        <rFont val="全真粗黑體"/>
        <family val="3"/>
        <charset val="136"/>
      </rPr>
      <t>日</t>
    </r>
    <r>
      <rPr>
        <sz val="16"/>
        <color indexed="8"/>
        <rFont val="新細明體"/>
        <family val="1"/>
        <charset val="136"/>
      </rPr>
      <t xml:space="preserve">") </t>
    </r>
  </si>
  <si>
    <r>
      <t>s</t>
    </r>
    <r>
      <rPr>
        <sz val="12"/>
        <rFont val="Times New Roman"/>
        <family val="1"/>
      </rPr>
      <t>um(sale)&amp;"元"</t>
    </r>
    <phoneticPr fontId="3" type="noConversion"/>
  </si>
  <si>
    <t>hour</t>
    <phoneticPr fontId="2" type="noConversion"/>
  </si>
  <si>
    <t>minute</t>
    <phoneticPr fontId="2" type="noConversion"/>
  </si>
  <si>
    <t>second</t>
    <phoneticPr fontId="2" type="noConversion"/>
  </si>
  <si>
    <t>=TIME(28,80,80)</t>
    <phoneticPr fontId="2" type="noConversion"/>
  </si>
  <si>
    <t>練習</t>
    <phoneticPr fontId="2" type="noConversion"/>
  </si>
  <si>
    <t>已滿年齡</t>
    <phoneticPr fontId="3" type="noConversion"/>
  </si>
  <si>
    <t>滿幾天</t>
    <phoneticPr fontId="2" type="noConversion"/>
  </si>
  <si>
    <t>是否已滿</t>
    <phoneticPr fontId="2" type="noConversion"/>
  </si>
  <si>
    <t>實際年資</t>
    <phoneticPr fontId="2" type="noConversion"/>
  </si>
  <si>
    <t>滿幾年</t>
    <phoneticPr fontId="2" type="noConversion"/>
  </si>
  <si>
    <t>幾個月</t>
    <phoneticPr fontId="2" type="noConversion"/>
  </si>
  <si>
    <t>年齡1</t>
    <phoneticPr fontId="3" type="noConversion"/>
  </si>
  <si>
    <t>年齡2</t>
  </si>
  <si>
    <t>定存到期日</t>
  </si>
  <si>
    <t>存入日期</t>
    <phoneticPr fontId="2" type="noConversion"/>
  </si>
  <si>
    <t>期數(月)</t>
    <phoneticPr fontId="2" type="noConversion"/>
  </si>
  <si>
    <t>到期日</t>
    <phoneticPr fontId="2" type="noConversion"/>
  </si>
  <si>
    <r>
      <t>EOMONTH</t>
    </r>
    <r>
      <rPr>
        <sz val="16"/>
        <color rgb="FF0070C0"/>
        <rFont val="新細明體"/>
        <family val="1"/>
        <charset val="136"/>
      </rPr>
      <t xml:space="preserve"> (</t>
    </r>
    <r>
      <rPr>
        <b/>
        <sz val="16"/>
        <color rgb="FF0070C0"/>
        <rFont val="新細明體"/>
        <family val="1"/>
        <charset val="136"/>
      </rPr>
      <t>start_date</t>
    </r>
    <r>
      <rPr>
        <sz val="16"/>
        <color rgb="FF0070C0"/>
        <rFont val="新細明體"/>
        <family val="1"/>
        <charset val="136"/>
      </rPr>
      <t>,</t>
    </r>
    <r>
      <rPr>
        <b/>
        <sz val="16"/>
        <color rgb="FF0070C0"/>
        <rFont val="新細明體"/>
        <family val="1"/>
        <charset val="136"/>
      </rPr>
      <t>months</t>
    </r>
    <r>
      <rPr>
        <sz val="16"/>
        <color rgb="FF0070C0"/>
        <rFont val="新細明體"/>
        <family val="1"/>
        <charset val="136"/>
      </rPr>
      <t>)</t>
    </r>
  </si>
  <si>
    <t>EOMONTH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</si>
</sst>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176" formatCode="0.0"/>
    <numFmt numFmtId="177" formatCode="[$-404]aaaa;@"/>
    <numFmt numFmtId="178" formatCode="[$-F400]h:mm:ss\ AM/PM"/>
    <numFmt numFmtId="179" formatCode="yyyy/mm/dd"/>
    <numFmt numFmtId="180" formatCode="yyyy/m/d;@"/>
    <numFmt numFmtId="181" formatCode="m&quot;月&quot;d&quot;日&quot;"/>
    <numFmt numFmtId="182" formatCode="aaaa"/>
    <numFmt numFmtId="183" formatCode="[$-404]e/m/d;@"/>
    <numFmt numFmtId="184" formatCode="h:mm;@"/>
    <numFmt numFmtId="185" formatCode="[$-409]h:mm\ AM/PM;@"/>
    <numFmt numFmtId="186" formatCode="yyyy/m/d\ hh:mm:ss"/>
    <numFmt numFmtId="187" formatCode="[$-404]gge&quot;年&quot;m&quot;月&quot;d&quot;日&quot;"/>
    <numFmt numFmtId="188" formatCode="aaa"/>
    <numFmt numFmtId="189" formatCode="mm/dd/yy"/>
    <numFmt numFmtId="190" formatCode="ddd"/>
    <numFmt numFmtId="191" formatCode="dddd"/>
    <numFmt numFmtId="192" formatCode="[Red][DBNum1]&quot;民&quot;&quot;國&quot;[$-404]e&quot;年&quot;m&quot;月&quot;d&quot;日&quot;"/>
    <numFmt numFmtId="193" formatCode="[Red][DBNum1]&quot;中華民國&quot;[$-404]e&quot;年&quot;m&quot;月&quot;d&quot;日&quot;"/>
    <numFmt numFmtId="194" formatCode="mmm"/>
    <numFmt numFmtId="195" formatCode="mmmm"/>
    <numFmt numFmtId="196" formatCode="yy"/>
    <numFmt numFmtId="197" formatCode="yyyy"/>
    <numFmt numFmtId="198" formatCode="[$-409]yyyy/m/d\ h:mm\ AM/PM;@"/>
    <numFmt numFmtId="199" formatCode="[DBNum1][$-404]ggge&quot;年&quot;m&quot;月&quot;d&quot;日&quot;"/>
    <numFmt numFmtId="200" formatCode="[DBNum1][$-404]e&quot;年&quot;m&quot;月&quot;d&quot;日&quot;"/>
  </numFmts>
  <fonts count="63">
    <font>
      <sz val="12"/>
      <name val="Times New Roman"/>
      <family val="1"/>
    </font>
    <font>
      <sz val="12"/>
      <color indexed="8"/>
      <name val="新細明體"/>
      <family val="1"/>
      <charset val="136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b/>
      <sz val="12"/>
      <name val="Times New Roman"/>
      <family val="1"/>
    </font>
    <font>
      <sz val="12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9"/>
      <name val="新細明體"/>
      <family val="1"/>
      <charset val="136"/>
    </font>
    <font>
      <sz val="12"/>
      <color indexed="8"/>
      <name val="新細明體"/>
      <family val="1"/>
      <charset val="136"/>
    </font>
    <font>
      <b/>
      <sz val="12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color indexed="10"/>
      <name val="新細明體"/>
      <family val="1"/>
      <charset val="136"/>
    </font>
    <font>
      <sz val="12"/>
      <name val="Times New Roman"/>
      <family val="1"/>
    </font>
    <font>
      <sz val="12"/>
      <color indexed="60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12"/>
      <name val="新細明體"/>
      <family val="1"/>
      <charset val="136"/>
    </font>
    <font>
      <u/>
      <sz val="12"/>
      <color indexed="12"/>
      <name val="Times New Roman"/>
      <family val="1"/>
    </font>
    <font>
      <u/>
      <sz val="12"/>
      <color indexed="12"/>
      <name val="新細明體"/>
      <family val="1"/>
      <charset val="136"/>
    </font>
    <font>
      <sz val="12"/>
      <name val="細明體"/>
      <family val="3"/>
      <charset val="136"/>
    </font>
    <font>
      <sz val="12"/>
      <color indexed="8"/>
      <name val="Tahoma"/>
      <family val="2"/>
    </font>
    <font>
      <sz val="12"/>
      <color indexed="8"/>
      <name val="細明體"/>
      <family val="3"/>
      <charset val="136"/>
    </font>
    <font>
      <shadow/>
      <sz val="12"/>
      <name val="Tahoma"/>
      <family val="2"/>
    </font>
    <font>
      <shadow/>
      <sz val="12"/>
      <name val="新細明體"/>
      <family val="1"/>
      <charset val="136"/>
    </font>
    <font>
      <b/>
      <sz val="12"/>
      <color indexed="18"/>
      <name val="Times New Roman"/>
      <family val="1"/>
    </font>
    <font>
      <sz val="12"/>
      <color indexed="10"/>
      <name val="細明體"/>
      <family val="3"/>
      <charset val="136"/>
    </font>
    <font>
      <shadow/>
      <sz val="12"/>
      <name val="Wingdings"/>
      <charset val="2"/>
    </font>
    <font>
      <b/>
      <sz val="12"/>
      <color indexed="56"/>
      <name val="Times New Roman"/>
      <family val="1"/>
    </font>
    <font>
      <b/>
      <sz val="12"/>
      <color indexed="56"/>
      <name val="細明體"/>
      <family val="3"/>
      <charset val="136"/>
    </font>
    <font>
      <sz val="12"/>
      <color indexed="10"/>
      <name val="Times New Roman"/>
      <family val="1"/>
    </font>
    <font>
      <sz val="12"/>
      <color indexed="21"/>
      <name val="新細明體"/>
      <family val="1"/>
      <charset val="136"/>
    </font>
    <font>
      <sz val="12"/>
      <color indexed="14"/>
      <name val="新細明體"/>
      <family val="1"/>
      <charset val="136"/>
    </font>
    <font>
      <sz val="12"/>
      <color indexed="16"/>
      <name val="新細明體"/>
      <family val="1"/>
      <charset val="136"/>
    </font>
    <font>
      <sz val="12"/>
      <name val="Times New Roman"/>
      <family val="1"/>
    </font>
    <font>
      <b/>
      <sz val="12"/>
      <color indexed="12"/>
      <name val="新細明體"/>
      <family val="1"/>
      <charset val="136"/>
    </font>
    <font>
      <b/>
      <sz val="12"/>
      <color indexed="12"/>
      <name val="Tahoma"/>
      <family val="2"/>
    </font>
    <font>
      <sz val="12"/>
      <color indexed="12"/>
      <name val="Tahoma"/>
      <family val="2"/>
    </font>
    <font>
      <b/>
      <sz val="12"/>
      <name val="Tahoma"/>
      <family val="2"/>
    </font>
    <font>
      <sz val="12"/>
      <name val="Tahoma"/>
      <family val="2"/>
    </font>
    <font>
      <sz val="7"/>
      <name val="Times New Roman"/>
      <family val="1"/>
    </font>
    <font>
      <b/>
      <sz val="12"/>
      <color indexed="12"/>
      <name val="Century Schoolbook"/>
      <family val="1"/>
    </font>
    <font>
      <sz val="12"/>
      <color indexed="12"/>
      <name val="Century Schoolbook"/>
      <family val="1"/>
    </font>
    <font>
      <sz val="12"/>
      <color indexed="52"/>
      <name val="Wingdings"/>
      <charset val="2"/>
    </font>
    <font>
      <sz val="12"/>
      <color indexed="8"/>
      <name val="Century Schoolbook"/>
      <family val="1"/>
    </font>
    <font>
      <sz val="9"/>
      <color indexed="10"/>
      <name val="細明體"/>
      <family val="3"/>
      <charset val="136"/>
    </font>
    <font>
      <sz val="9"/>
      <color indexed="10"/>
      <name val="Times New Roman"/>
      <family val="1"/>
    </font>
    <font>
      <u/>
      <sz val="9"/>
      <color indexed="10"/>
      <name val="Times New Roman"/>
      <family val="1"/>
    </font>
    <font>
      <sz val="12"/>
      <color indexed="16"/>
      <name val="Wingdings"/>
      <charset val="2"/>
    </font>
    <font>
      <sz val="12"/>
      <color indexed="12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2"/>
      <name val="微軟正黑體"/>
      <family val="1"/>
      <charset val="136"/>
    </font>
    <font>
      <b/>
      <i/>
      <sz val="14"/>
      <color indexed="12"/>
      <name val="新細明體"/>
      <family val="1"/>
      <charset val="136"/>
    </font>
    <font>
      <sz val="12"/>
      <color indexed="13"/>
      <name val="新細明體"/>
      <family val="1"/>
      <charset val="136"/>
    </font>
    <font>
      <sz val="16"/>
      <color indexed="10"/>
      <name val="Wingdings"/>
      <charset val="2"/>
    </font>
    <font>
      <sz val="16"/>
      <color indexed="8"/>
      <name val="全真粗黑體"/>
      <family val="3"/>
      <charset val="136"/>
    </font>
    <font>
      <sz val="16"/>
      <color indexed="8"/>
      <name val="新細明體"/>
      <family val="1"/>
      <charset val="136"/>
    </font>
    <font>
      <sz val="16"/>
      <color indexed="8"/>
      <name val="Arial"/>
      <family val="2"/>
    </font>
    <font>
      <b/>
      <sz val="9"/>
      <color indexed="81"/>
      <name val="新細明體"/>
      <family val="1"/>
      <charset val="136"/>
    </font>
    <font>
      <sz val="9"/>
      <color indexed="81"/>
      <name val="新細明體"/>
      <family val="1"/>
      <charset val="136"/>
    </font>
    <font>
      <b/>
      <sz val="16"/>
      <color rgb="FF0070C0"/>
      <name val="新細明體"/>
      <family val="1"/>
      <charset val="136"/>
    </font>
    <font>
      <sz val="16"/>
      <color rgb="FF0070C0"/>
      <name val="新細明體"/>
      <family val="1"/>
      <charset val="136"/>
    </font>
  </fonts>
  <fills count="2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7"/>
      </left>
      <right style="thin">
        <color indexed="47"/>
      </right>
      <top style="medium">
        <color indexed="47"/>
      </top>
      <bottom style="thin">
        <color indexed="47"/>
      </bottom>
      <diagonal/>
    </border>
    <border>
      <left style="thin">
        <color indexed="47"/>
      </left>
      <right/>
      <top/>
      <bottom/>
      <diagonal/>
    </border>
    <border>
      <left style="thin">
        <color indexed="47"/>
      </left>
      <right style="thin">
        <color indexed="47"/>
      </right>
      <top style="thin">
        <color indexed="47"/>
      </top>
      <bottom style="thin">
        <color indexed="47"/>
      </bottom>
      <diagonal/>
    </border>
    <border>
      <left style="thin">
        <color indexed="47"/>
      </left>
      <right style="thin">
        <color indexed="47"/>
      </right>
      <top style="thin">
        <color indexed="47"/>
      </top>
      <bottom style="medium">
        <color indexed="47"/>
      </bottom>
      <diagonal/>
    </border>
    <border>
      <left style="thin">
        <color indexed="47"/>
      </left>
      <right style="thin">
        <color indexed="47"/>
      </right>
      <top/>
      <bottom/>
      <diagonal/>
    </border>
    <border>
      <left/>
      <right/>
      <top/>
      <bottom style="medium">
        <color indexed="22"/>
      </bottom>
      <diagonal/>
    </border>
  </borders>
  <cellStyleXfs count="12">
    <xf numFmtId="0" fontId="0" fillId="0" borderId="0"/>
    <xf numFmtId="0" fontId="5" fillId="0" borderId="0"/>
    <xf numFmtId="0" fontId="51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13" fillId="0" borderId="0"/>
    <xf numFmtId="0" fontId="5" fillId="0" borderId="0">
      <alignment vertical="center"/>
    </xf>
    <xf numFmtId="0" fontId="13" fillId="0" borderId="0"/>
    <xf numFmtId="177" fontId="17" fillId="0" borderId="1">
      <alignment horizontal="center"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</cellStyleXfs>
  <cellXfs count="221">
    <xf numFmtId="0" fontId="0" fillId="0" borderId="0" xfId="0"/>
    <xf numFmtId="0" fontId="6" fillId="0" borderId="0" xfId="2" applyFont="1" applyAlignment="1">
      <alignment horizontal="right" vertical="center"/>
    </xf>
    <xf numFmtId="0" fontId="8" fillId="0" borderId="0" xfId="2" applyFont="1">
      <alignment vertical="center"/>
    </xf>
    <xf numFmtId="14" fontId="8" fillId="0" borderId="0" xfId="2" applyNumberFormat="1" applyFont="1">
      <alignment vertical="center"/>
    </xf>
    <xf numFmtId="0" fontId="9" fillId="0" borderId="0" xfId="0" applyFont="1" applyAlignment="1">
      <alignment horizontal="right"/>
    </xf>
    <xf numFmtId="0" fontId="10" fillId="0" borderId="0" xfId="0" applyFont="1"/>
    <xf numFmtId="22" fontId="10" fillId="0" borderId="0" xfId="0" applyNumberFormat="1" applyFont="1"/>
    <xf numFmtId="14" fontId="10" fillId="0" borderId="0" xfId="0" applyNumberFormat="1" applyFont="1"/>
    <xf numFmtId="178" fontId="10" fillId="0" borderId="0" xfId="0" applyNumberFormat="1" applyFont="1"/>
    <xf numFmtId="0" fontId="10" fillId="0" borderId="0" xfId="0" applyNumberFormat="1" applyFont="1"/>
    <xf numFmtId="0" fontId="11" fillId="0" borderId="0" xfId="0" quotePrefix="1" applyFont="1" applyAlignment="1">
      <alignment horizontal="left"/>
    </xf>
    <xf numFmtId="0" fontId="10" fillId="0" borderId="0" xfId="0" applyFont="1" applyAlignment="1">
      <alignment horizontal="right"/>
    </xf>
    <xf numFmtId="14" fontId="10" fillId="0" borderId="0" xfId="0" quotePrefix="1" applyNumberFormat="1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quotePrefix="1" applyFont="1"/>
    <xf numFmtId="177" fontId="10" fillId="0" borderId="0" xfId="0" applyNumberFormat="1" applyFont="1"/>
    <xf numFmtId="0" fontId="9" fillId="0" borderId="0" xfId="0" applyFont="1"/>
    <xf numFmtId="57" fontId="10" fillId="0" borderId="0" xfId="0" applyNumberFormat="1" applyFont="1"/>
    <xf numFmtId="21" fontId="10" fillId="0" borderId="0" xfId="0" applyNumberFormat="1" applyFont="1"/>
    <xf numFmtId="20" fontId="10" fillId="0" borderId="0" xfId="0" applyNumberFormat="1" applyFont="1"/>
    <xf numFmtId="176" fontId="10" fillId="0" borderId="0" xfId="0" applyNumberFormat="1" applyFont="1"/>
    <xf numFmtId="0" fontId="10" fillId="0" borderId="0" xfId="0" quotePrefix="1" applyFont="1" applyAlignment="1">
      <alignment horizontal="left"/>
    </xf>
    <xf numFmtId="0" fontId="10" fillId="0" borderId="0" xfId="0" applyFont="1" applyAlignment="1"/>
    <xf numFmtId="0" fontId="20" fillId="2" borderId="1" xfId="0" applyFont="1" applyFill="1" applyBorder="1" applyAlignment="1">
      <alignment horizontal="center" wrapText="1"/>
    </xf>
    <xf numFmtId="0" fontId="20" fillId="2" borderId="1" xfId="0" applyFont="1" applyFill="1" applyBorder="1" applyAlignment="1">
      <alignment horizontal="center" shrinkToFit="1"/>
    </xf>
    <xf numFmtId="0" fontId="13" fillId="0" borderId="0" xfId="0" applyFont="1" applyAlignment="1">
      <alignment horizontal="center"/>
    </xf>
    <xf numFmtId="0" fontId="19" fillId="3" borderId="0" xfId="11" applyFill="1" applyAlignment="1" applyProtection="1">
      <alignment vertical="center"/>
    </xf>
    <xf numFmtId="0" fontId="0" fillId="3" borderId="0" xfId="0" applyFill="1" applyAlignment="1">
      <alignment wrapText="1"/>
    </xf>
    <xf numFmtId="0" fontId="20" fillId="3" borderId="0" xfId="0" applyFont="1" applyFill="1" applyAlignment="1">
      <alignment wrapText="1"/>
    </xf>
    <xf numFmtId="0" fontId="19" fillId="4" borderId="0" xfId="11" applyFill="1" applyAlignment="1" applyProtection="1">
      <alignment vertical="center"/>
    </xf>
    <xf numFmtId="0" fontId="0" fillId="4" borderId="0" xfId="0" applyFill="1" applyAlignment="1">
      <alignment wrapText="1"/>
    </xf>
    <xf numFmtId="0" fontId="20" fillId="4" borderId="0" xfId="0" applyFont="1" applyFill="1" applyAlignment="1">
      <alignment wrapText="1"/>
    </xf>
    <xf numFmtId="0" fontId="22" fillId="0" borderId="0" xfId="0" applyFont="1"/>
    <xf numFmtId="0" fontId="19" fillId="0" borderId="0" xfId="11" applyAlignment="1" applyProtection="1">
      <alignment vertical="center"/>
    </xf>
    <xf numFmtId="0" fontId="0" fillId="0" borderId="0" xfId="0" applyAlignment="1">
      <alignment wrapText="1"/>
    </xf>
    <xf numFmtId="0" fontId="20" fillId="2" borderId="0" xfId="0" applyFont="1" applyFill="1"/>
    <xf numFmtId="183" fontId="0" fillId="0" borderId="0" xfId="0" quotePrefix="1" applyNumberFormat="1"/>
    <xf numFmtId="183" fontId="0" fillId="0" borderId="0" xfId="0" applyNumberFormat="1"/>
    <xf numFmtId="0" fontId="24" fillId="0" borderId="0" xfId="0" applyFont="1" applyAlignment="1">
      <alignment horizontal="justify"/>
    </xf>
    <xf numFmtId="0" fontId="23" fillId="0" borderId="0" xfId="0" quotePrefix="1" applyFont="1" applyAlignment="1">
      <alignment horizontal="justify"/>
    </xf>
    <xf numFmtId="198" fontId="0" fillId="0" borderId="0" xfId="0" quotePrefix="1" applyNumberFormat="1"/>
    <xf numFmtId="198" fontId="0" fillId="0" borderId="0" xfId="0" applyNumberFormat="1"/>
    <xf numFmtId="0" fontId="25" fillId="0" borderId="0" xfId="0" quotePrefix="1" applyNumberFormat="1" applyFont="1"/>
    <xf numFmtId="0" fontId="25" fillId="0" borderId="0" xfId="0" applyNumberFormat="1" applyFont="1"/>
    <xf numFmtId="0" fontId="26" fillId="0" borderId="0" xfId="0" applyFont="1"/>
    <xf numFmtId="0" fontId="9" fillId="2" borderId="0" xfId="0" applyFont="1" applyFill="1" applyAlignment="1"/>
    <xf numFmtId="0" fontId="27" fillId="0" borderId="0" xfId="0" applyFont="1" applyAlignment="1">
      <alignment horizontal="justify"/>
    </xf>
    <xf numFmtId="22" fontId="0" fillId="0" borderId="0" xfId="0" applyNumberFormat="1"/>
    <xf numFmtId="14" fontId="0" fillId="0" borderId="0" xfId="0" applyNumberFormat="1"/>
    <xf numFmtId="14" fontId="20" fillId="0" borderId="0" xfId="0" applyNumberFormat="1" applyFont="1"/>
    <xf numFmtId="14" fontId="28" fillId="0" borderId="0" xfId="0" applyNumberFormat="1" applyFont="1"/>
    <xf numFmtId="0" fontId="29" fillId="0" borderId="0" xfId="0" applyFont="1"/>
    <xf numFmtId="0" fontId="28" fillId="0" borderId="0" xfId="0" applyFont="1"/>
    <xf numFmtId="0" fontId="20" fillId="0" borderId="0" xfId="0" applyFont="1"/>
    <xf numFmtId="0" fontId="0" fillId="0" borderId="0" xfId="0" quotePrefix="1"/>
    <xf numFmtId="22" fontId="26" fillId="0" borderId="0" xfId="0" applyNumberFormat="1" applyFont="1"/>
    <xf numFmtId="14" fontId="0" fillId="0" borderId="0" xfId="0" quotePrefix="1" applyNumberFormat="1"/>
    <xf numFmtId="0" fontId="13" fillId="0" borderId="0" xfId="6" quotePrefix="1" applyFont="1"/>
    <xf numFmtId="14" fontId="13" fillId="0" borderId="0" xfId="6" applyNumberFormat="1"/>
    <xf numFmtId="0" fontId="13" fillId="0" borderId="0" xfId="6" applyFont="1"/>
    <xf numFmtId="180" fontId="13" fillId="0" borderId="0" xfId="8" applyNumberFormat="1"/>
    <xf numFmtId="0" fontId="13" fillId="0" borderId="0" xfId="8"/>
    <xf numFmtId="14" fontId="13" fillId="0" borderId="0" xfId="8" applyNumberFormat="1"/>
    <xf numFmtId="57" fontId="13" fillId="0" borderId="0" xfId="8" applyNumberFormat="1"/>
    <xf numFmtId="30" fontId="13" fillId="0" borderId="0" xfId="8" applyNumberFormat="1"/>
    <xf numFmtId="187" fontId="13" fillId="0" borderId="0" xfId="8" applyNumberFormat="1"/>
    <xf numFmtId="200" fontId="13" fillId="0" borderId="0" xfId="8" applyNumberFormat="1"/>
    <xf numFmtId="15" fontId="13" fillId="0" borderId="0" xfId="8" applyNumberFormat="1"/>
    <xf numFmtId="189" fontId="13" fillId="0" borderId="0" xfId="8" applyNumberFormat="1"/>
    <xf numFmtId="199" fontId="13" fillId="0" borderId="0" xfId="8" applyNumberFormat="1"/>
    <xf numFmtId="181" fontId="13" fillId="0" borderId="0" xfId="8" applyNumberFormat="1"/>
    <xf numFmtId="182" fontId="13" fillId="0" borderId="0" xfId="8" applyNumberFormat="1"/>
    <xf numFmtId="188" fontId="13" fillId="0" borderId="0" xfId="8" applyNumberFormat="1"/>
    <xf numFmtId="0" fontId="20" fillId="0" borderId="0" xfId="8" applyFont="1"/>
    <xf numFmtId="179" fontId="13" fillId="0" borderId="0" xfId="8" applyNumberFormat="1"/>
    <xf numFmtId="190" fontId="13" fillId="0" borderId="0" xfId="8" applyNumberFormat="1"/>
    <xf numFmtId="191" fontId="13" fillId="0" borderId="0" xfId="8" applyNumberFormat="1"/>
    <xf numFmtId="0" fontId="26" fillId="0" borderId="0" xfId="8" applyFont="1"/>
    <xf numFmtId="192" fontId="13" fillId="0" borderId="0" xfId="8" applyNumberFormat="1"/>
    <xf numFmtId="193" fontId="13" fillId="0" borderId="0" xfId="8" applyNumberFormat="1"/>
    <xf numFmtId="194" fontId="13" fillId="0" borderId="0" xfId="8" applyNumberFormat="1"/>
    <xf numFmtId="195" fontId="13" fillId="0" borderId="0" xfId="8" applyNumberFormat="1"/>
    <xf numFmtId="196" fontId="13" fillId="0" borderId="0" xfId="8" applyNumberFormat="1"/>
    <xf numFmtId="197" fontId="13" fillId="0" borderId="0" xfId="8" applyNumberFormat="1"/>
    <xf numFmtId="0" fontId="13" fillId="0" borderId="0" xfId="8" quotePrefix="1"/>
    <xf numFmtId="57" fontId="20" fillId="0" borderId="0" xfId="8" applyNumberFormat="1" applyFont="1"/>
    <xf numFmtId="0" fontId="5" fillId="0" borderId="0" xfId="7">
      <alignment vertical="center"/>
    </xf>
    <xf numFmtId="181" fontId="5" fillId="0" borderId="0" xfId="7" applyNumberFormat="1">
      <alignment vertical="center"/>
    </xf>
    <xf numFmtId="0" fontId="16" fillId="5" borderId="2" xfId="7" applyFont="1" applyFill="1" applyBorder="1" applyAlignment="1">
      <alignment horizontal="center" vertical="center"/>
    </xf>
    <xf numFmtId="0" fontId="16" fillId="5" borderId="2" xfId="7" applyFont="1" applyFill="1" applyBorder="1" applyAlignment="1">
      <alignment horizontal="center" vertical="center" shrinkToFit="1"/>
    </xf>
    <xf numFmtId="14" fontId="16" fillId="5" borderId="3" xfId="7" applyNumberFormat="1" applyFont="1" applyFill="1" applyBorder="1" applyAlignment="1">
      <alignment horizontal="center" vertical="center"/>
    </xf>
    <xf numFmtId="0" fontId="16" fillId="5" borderId="3" xfId="7" applyFont="1" applyFill="1" applyBorder="1" applyAlignment="1">
      <alignment horizontal="center" vertical="center"/>
    </xf>
    <xf numFmtId="0" fontId="16" fillId="5" borderId="3" xfId="7" applyFont="1" applyFill="1" applyBorder="1" applyAlignment="1">
      <alignment horizontal="center" vertical="center" shrinkToFit="1"/>
    </xf>
    <xf numFmtId="0" fontId="14" fillId="6" borderId="4" xfId="7" applyFont="1" applyFill="1" applyBorder="1" applyAlignment="1">
      <alignment horizontal="center" vertical="center"/>
    </xf>
    <xf numFmtId="22" fontId="14" fillId="6" borderId="4" xfId="7" applyNumberFormat="1" applyFont="1" applyFill="1" applyBorder="1" applyAlignment="1">
      <alignment horizontal="center" vertical="center"/>
    </xf>
    <xf numFmtId="0" fontId="14" fillId="6" borderId="4" xfId="7" applyFont="1" applyFill="1" applyBorder="1" applyAlignment="1">
      <alignment horizontal="center" vertical="center" shrinkToFit="1"/>
    </xf>
    <xf numFmtId="14" fontId="5" fillId="4" borderId="0" xfId="7" applyNumberFormat="1" applyFill="1">
      <alignment vertical="center"/>
    </xf>
    <xf numFmtId="22" fontId="5" fillId="7" borderId="0" xfId="7" applyNumberFormat="1" applyFill="1">
      <alignment vertical="center"/>
    </xf>
    <xf numFmtId="0" fontId="5" fillId="8" borderId="0" xfId="7" applyFill="1" applyAlignment="1">
      <alignment vertical="center" shrinkToFit="1"/>
    </xf>
    <xf numFmtId="0" fontId="14" fillId="6" borderId="5" xfId="7" applyFont="1" applyFill="1" applyBorder="1" applyAlignment="1">
      <alignment horizontal="center" vertical="center"/>
    </xf>
    <xf numFmtId="22" fontId="14" fillId="6" borderId="5" xfId="7" applyNumberFormat="1" applyFont="1" applyFill="1" applyBorder="1" applyAlignment="1">
      <alignment horizontal="center" vertical="center"/>
    </xf>
    <xf numFmtId="0" fontId="14" fillId="6" borderId="5" xfId="7" applyFont="1" applyFill="1" applyBorder="1" applyAlignment="1">
      <alignment horizontal="center" vertical="center" shrinkToFit="1"/>
    </xf>
    <xf numFmtId="0" fontId="14" fillId="6" borderId="6" xfId="7" applyFont="1" applyFill="1" applyBorder="1" applyAlignment="1">
      <alignment horizontal="center" vertical="center" shrinkToFit="1"/>
    </xf>
    <xf numFmtId="0" fontId="5" fillId="0" borderId="0" xfId="7" applyAlignment="1">
      <alignment vertical="center" shrinkToFit="1"/>
    </xf>
    <xf numFmtId="14" fontId="5" fillId="0" borderId="0" xfId="7" applyNumberFormat="1">
      <alignment vertical="center"/>
    </xf>
    <xf numFmtId="14" fontId="31" fillId="0" borderId="0" xfId="7" quotePrefix="1" applyNumberFormat="1" applyFont="1">
      <alignment vertical="center"/>
    </xf>
    <xf numFmtId="0" fontId="32" fillId="0" borderId="0" xfId="7" quotePrefix="1" applyFont="1">
      <alignment vertical="center"/>
    </xf>
    <xf numFmtId="0" fontId="33" fillId="0" borderId="0" xfId="7" quotePrefix="1" applyFont="1" applyAlignment="1">
      <alignment vertical="center" shrinkToFit="1"/>
    </xf>
    <xf numFmtId="184" fontId="5" fillId="0" borderId="0" xfId="7" applyNumberFormat="1">
      <alignment vertical="center"/>
    </xf>
    <xf numFmtId="185" fontId="5" fillId="0" borderId="0" xfId="7" applyNumberFormat="1">
      <alignment vertical="center"/>
    </xf>
    <xf numFmtId="0" fontId="5" fillId="7" borderId="0" xfId="5" applyFill="1">
      <alignment vertical="center"/>
    </xf>
    <xf numFmtId="14" fontId="5" fillId="0" borderId="0" xfId="5" applyNumberFormat="1">
      <alignment vertical="center"/>
    </xf>
    <xf numFmtId="0" fontId="5" fillId="0" borderId="0" xfId="5">
      <alignment vertical="center"/>
    </xf>
    <xf numFmtId="0" fontId="5" fillId="7" borderId="0" xfId="5" applyFont="1" applyFill="1">
      <alignment vertical="center"/>
    </xf>
    <xf numFmtId="14" fontId="5" fillId="7" borderId="0" xfId="5" applyNumberFormat="1" applyFill="1">
      <alignment vertical="center"/>
    </xf>
    <xf numFmtId="0" fontId="5" fillId="0" borderId="0" xfId="5" applyAlignment="1">
      <alignment horizontal="center" vertical="center"/>
    </xf>
    <xf numFmtId="186" fontId="5" fillId="7" borderId="0" xfId="5" applyNumberFormat="1" applyFill="1">
      <alignment vertical="center"/>
    </xf>
    <xf numFmtId="0" fontId="5" fillId="0" borderId="0" xfId="5" applyFont="1">
      <alignment vertical="center"/>
    </xf>
    <xf numFmtId="178" fontId="5" fillId="0" borderId="0" xfId="5" applyNumberFormat="1">
      <alignment vertical="center"/>
    </xf>
    <xf numFmtId="0" fontId="21" fillId="0" borderId="0" xfId="0" quotePrefix="1" applyFont="1" applyAlignment="1">
      <alignment wrapText="1"/>
    </xf>
    <xf numFmtId="0" fontId="34" fillId="0" borderId="0" xfId="0" quotePrefix="1" applyFont="1" applyAlignment="1">
      <alignment wrapText="1"/>
    </xf>
    <xf numFmtId="0" fontId="34" fillId="0" borderId="0" xfId="0" applyFont="1" applyAlignment="1">
      <alignment wrapText="1"/>
    </xf>
    <xf numFmtId="0" fontId="35" fillId="0" borderId="0" xfId="0" applyFont="1"/>
    <xf numFmtId="0" fontId="36" fillId="0" borderId="0" xfId="0" applyFont="1"/>
    <xf numFmtId="0" fontId="38" fillId="0" borderId="0" xfId="0" applyFont="1"/>
    <xf numFmtId="0" fontId="9" fillId="2" borderId="1" xfId="0" applyFont="1" applyFill="1" applyBorder="1" applyAlignment="1">
      <alignment horizontal="center" vertical="top" wrapText="1"/>
    </xf>
    <xf numFmtId="0" fontId="39" fillId="0" borderId="1" xfId="0" applyFont="1" applyBorder="1" applyAlignment="1">
      <alignment vertical="top" wrapText="1"/>
    </xf>
    <xf numFmtId="0" fontId="39" fillId="6" borderId="1" xfId="0" applyFont="1" applyFill="1" applyBorder="1" applyAlignment="1">
      <alignment vertical="top" wrapText="1"/>
    </xf>
    <xf numFmtId="0" fontId="5" fillId="6" borderId="1" xfId="0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39" fillId="0" borderId="0" xfId="0" applyFont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5" fillId="0" borderId="0" xfId="0" applyFont="1" applyAlignment="1">
      <alignment horizontal="left"/>
    </xf>
    <xf numFmtId="0" fontId="5" fillId="0" borderId="0" xfId="0" applyFont="1"/>
    <xf numFmtId="0" fontId="19" fillId="0" borderId="0" xfId="10" applyFont="1" applyAlignment="1" applyProtection="1"/>
    <xf numFmtId="0" fontId="5" fillId="0" borderId="0" xfId="0" applyFont="1" applyAlignment="1">
      <alignment horizontal="left" indent="1"/>
    </xf>
    <xf numFmtId="0" fontId="40" fillId="0" borderId="0" xfId="0" applyFont="1"/>
    <xf numFmtId="0" fontId="5" fillId="0" borderId="0" xfId="0" applyFont="1" applyAlignment="1">
      <alignment vertical="top"/>
    </xf>
    <xf numFmtId="0" fontId="0" fillId="0" borderId="0" xfId="0" applyAlignment="1"/>
    <xf numFmtId="0" fontId="5" fillId="0" borderId="7" xfId="0" applyFont="1" applyBorder="1" applyAlignment="1">
      <alignment vertical="top"/>
    </xf>
    <xf numFmtId="0" fontId="5" fillId="0" borderId="0" xfId="3"/>
    <xf numFmtId="0" fontId="5" fillId="0" borderId="0" xfId="0" applyFont="1" applyAlignment="1"/>
    <xf numFmtId="0" fontId="41" fillId="0" borderId="0" xfId="0" applyFont="1"/>
    <xf numFmtId="0" fontId="43" fillId="0" borderId="0" xfId="0" applyFont="1"/>
    <xf numFmtId="0" fontId="30" fillId="0" borderId="0" xfId="0" applyFont="1"/>
    <xf numFmtId="0" fontId="30" fillId="0" borderId="0" xfId="0" applyNumberFormat="1" applyFont="1"/>
    <xf numFmtId="0" fontId="20" fillId="9" borderId="0" xfId="0" applyFont="1" applyFill="1"/>
    <xf numFmtId="0" fontId="20" fillId="0" borderId="0" xfId="0" applyFont="1" applyAlignment="1">
      <alignment horizontal="right"/>
    </xf>
    <xf numFmtId="30" fontId="0" fillId="0" borderId="0" xfId="0" quotePrefix="1" applyNumberFormat="1"/>
    <xf numFmtId="15" fontId="0" fillId="0" borderId="0" xfId="0" quotePrefix="1" applyNumberFormat="1"/>
    <xf numFmtId="16" fontId="0" fillId="0" borderId="0" xfId="0" quotePrefix="1" applyNumberFormat="1"/>
    <xf numFmtId="0" fontId="30" fillId="0" borderId="0" xfId="0" quotePrefix="1" applyFont="1"/>
    <xf numFmtId="0" fontId="46" fillId="0" borderId="0" xfId="0" applyFont="1"/>
    <xf numFmtId="14" fontId="30" fillId="0" borderId="0" xfId="0" applyNumberFormat="1" applyFont="1"/>
    <xf numFmtId="57" fontId="0" fillId="0" borderId="0" xfId="0" quotePrefix="1" applyNumberFormat="1"/>
    <xf numFmtId="0" fontId="9" fillId="9" borderId="0" xfId="0" applyFont="1" applyFill="1" applyAlignment="1">
      <alignment horizontal="right"/>
    </xf>
    <xf numFmtId="0" fontId="9" fillId="9" borderId="0" xfId="0" applyFont="1" applyFill="1" applyAlignment="1">
      <alignment horizontal="center"/>
    </xf>
    <xf numFmtId="0" fontId="48" fillId="0" borderId="0" xfId="4" applyFont="1">
      <alignment vertical="center"/>
    </xf>
    <xf numFmtId="0" fontId="5" fillId="0" borderId="0" xfId="4">
      <alignment vertical="center"/>
    </xf>
    <xf numFmtId="22" fontId="0" fillId="0" borderId="0" xfId="0" quotePrefix="1" applyNumberFormat="1"/>
    <xf numFmtId="185" fontId="0" fillId="0" borderId="0" xfId="0" applyNumberFormat="1"/>
    <xf numFmtId="0" fontId="52" fillId="0" borderId="0" xfId="0" applyFont="1"/>
    <xf numFmtId="20" fontId="0" fillId="0" borderId="0" xfId="0" applyNumberFormat="1"/>
    <xf numFmtId="0" fontId="52" fillId="10" borderId="0" xfId="0" applyFont="1" applyFill="1"/>
    <xf numFmtId="0" fontId="0" fillId="10" borderId="0" xfId="0" applyFill="1"/>
    <xf numFmtId="0" fontId="10" fillId="11" borderId="0" xfId="0" applyFont="1" applyFill="1"/>
    <xf numFmtId="0" fontId="0" fillId="0" borderId="0" xfId="0" applyNumberFormat="1"/>
    <xf numFmtId="0" fontId="5" fillId="0" borderId="0" xfId="0" applyFont="1" applyAlignment="1">
      <alignment wrapText="1"/>
    </xf>
    <xf numFmtId="0" fontId="5" fillId="12" borderId="0" xfId="0" applyFont="1" applyFill="1"/>
    <xf numFmtId="0" fontId="20" fillId="13" borderId="0" xfId="0" applyFont="1" applyFill="1"/>
    <xf numFmtId="0" fontId="5" fillId="13" borderId="0" xfId="0" applyFont="1" applyFill="1" applyAlignment="1">
      <alignment wrapText="1"/>
    </xf>
    <xf numFmtId="0" fontId="5" fillId="14" borderId="0" xfId="0" applyFont="1" applyFill="1"/>
    <xf numFmtId="0" fontId="5" fillId="15" borderId="0" xfId="0" applyFont="1" applyFill="1" applyAlignment="1">
      <alignment wrapText="1"/>
    </xf>
    <xf numFmtId="0" fontId="0" fillId="16" borderId="0" xfId="0" applyFill="1"/>
    <xf numFmtId="0" fontId="9" fillId="12" borderId="0" xfId="0" applyFont="1" applyFill="1" applyAlignment="1">
      <alignment horizontal="right"/>
    </xf>
    <xf numFmtId="185" fontId="10" fillId="0" borderId="0" xfId="0" applyNumberFormat="1" applyFont="1"/>
    <xf numFmtId="14" fontId="10" fillId="15" borderId="0" xfId="0" applyNumberFormat="1" applyFont="1" applyFill="1"/>
    <xf numFmtId="185" fontId="10" fillId="15" borderId="0" xfId="0" applyNumberFormat="1" applyFont="1" applyFill="1"/>
    <xf numFmtId="0" fontId="9" fillId="17" borderId="0" xfId="0" applyFont="1" applyFill="1" applyAlignment="1">
      <alignment horizontal="right"/>
    </xf>
    <xf numFmtId="0" fontId="9" fillId="18" borderId="0" xfId="0" applyFont="1" applyFill="1" applyAlignment="1">
      <alignment horizontal="right"/>
    </xf>
    <xf numFmtId="0" fontId="0" fillId="18" borderId="0" xfId="0" applyFill="1"/>
    <xf numFmtId="0" fontId="20" fillId="12" borderId="0" xfId="0" applyFont="1" applyFill="1"/>
    <xf numFmtId="0" fontId="26" fillId="12" borderId="0" xfId="0" applyFont="1" applyFill="1"/>
    <xf numFmtId="0" fontId="5" fillId="0" borderId="0" xfId="0" quotePrefix="1" applyFont="1" applyAlignment="1">
      <alignment horizontal="left"/>
    </xf>
    <xf numFmtId="0" fontId="10" fillId="12" borderId="0" xfId="0" applyFont="1" applyFill="1"/>
    <xf numFmtId="14" fontId="5" fillId="0" borderId="0" xfId="0" applyNumberFormat="1" applyFont="1"/>
    <xf numFmtId="0" fontId="5" fillId="9" borderId="0" xfId="0" applyFont="1" applyFill="1"/>
    <xf numFmtId="0" fontId="53" fillId="19" borderId="0" xfId="3" applyFont="1" applyFill="1" applyAlignment="1">
      <alignment horizontal="centerContinuous"/>
    </xf>
    <xf numFmtId="0" fontId="49" fillId="19" borderId="0" xfId="3" applyFont="1" applyFill="1" applyAlignment="1">
      <alignment horizontal="centerContinuous"/>
    </xf>
    <xf numFmtId="0" fontId="5" fillId="0" borderId="0" xfId="3" applyFont="1"/>
    <xf numFmtId="0" fontId="54" fillId="20" borderId="0" xfId="3" applyFont="1" applyFill="1" applyAlignment="1">
      <alignment horizontal="center"/>
    </xf>
    <xf numFmtId="14" fontId="5" fillId="21" borderId="0" xfId="3" applyNumberFormat="1" applyFont="1" applyFill="1" applyAlignment="1">
      <alignment horizontal="center"/>
    </xf>
    <xf numFmtId="0" fontId="5" fillId="21" borderId="0" xfId="3" applyFont="1" applyFill="1" applyAlignment="1">
      <alignment horizontal="center"/>
    </xf>
    <xf numFmtId="0" fontId="5" fillId="7" borderId="0" xfId="3" applyFont="1" applyFill="1" applyAlignment="1">
      <alignment horizontal="center"/>
    </xf>
    <xf numFmtId="0" fontId="5" fillId="0" borderId="0" xfId="3" applyFont="1" applyAlignment="1">
      <alignment horizontal="center"/>
    </xf>
    <xf numFmtId="0" fontId="5" fillId="4" borderId="0" xfId="3" applyFont="1" applyFill="1" applyAlignment="1">
      <alignment horizontal="center"/>
    </xf>
    <xf numFmtId="0" fontId="13" fillId="0" borderId="0" xfId="3" applyNumberFormat="1" applyFont="1" applyAlignment="1">
      <alignment horizontal="center"/>
    </xf>
    <xf numFmtId="183" fontId="5" fillId="0" borderId="0" xfId="3" applyNumberFormat="1"/>
    <xf numFmtId="0" fontId="5" fillId="0" borderId="0" xfId="3" applyNumberFormat="1"/>
    <xf numFmtId="0" fontId="5" fillId="0" borderId="0" xfId="3" applyFill="1"/>
    <xf numFmtId="0" fontId="5" fillId="0" borderId="0" xfId="3" quotePrefix="1" applyFont="1"/>
    <xf numFmtId="0" fontId="55" fillId="0" borderId="0" xfId="4" applyFont="1">
      <alignment vertical="center"/>
    </xf>
    <xf numFmtId="0" fontId="58" fillId="0" borderId="0" xfId="4" applyFont="1">
      <alignment vertical="center"/>
    </xf>
    <xf numFmtId="0" fontId="0" fillId="22" borderId="0" xfId="0" applyFill="1"/>
    <xf numFmtId="0" fontId="0" fillId="12" borderId="0" xfId="0" applyFill="1"/>
    <xf numFmtId="18" fontId="0" fillId="0" borderId="0" xfId="0" applyNumberFormat="1"/>
    <xf numFmtId="0" fontId="5" fillId="12" borderId="0" xfId="0" quotePrefix="1" applyFont="1" applyFill="1"/>
    <xf numFmtId="21" fontId="5" fillId="0" borderId="0" xfId="0" applyNumberFormat="1" applyFont="1"/>
    <xf numFmtId="0" fontId="9" fillId="15" borderId="0" xfId="0" applyFont="1" applyFill="1" applyAlignment="1">
      <alignment horizontal="right"/>
    </xf>
    <xf numFmtId="0" fontId="9" fillId="15" borderId="0" xfId="1" applyFont="1" applyFill="1" applyAlignment="1">
      <alignment horizontal="right"/>
    </xf>
    <xf numFmtId="0" fontId="9" fillId="0" borderId="0" xfId="1" applyFont="1" applyAlignment="1">
      <alignment horizontal="right"/>
    </xf>
    <xf numFmtId="179" fontId="5" fillId="0" borderId="0" xfId="0" applyNumberFormat="1" applyFont="1"/>
    <xf numFmtId="0" fontId="5" fillId="0" borderId="0" xfId="0" applyNumberFormat="1" applyFont="1"/>
    <xf numFmtId="0" fontId="5" fillId="0" borderId="0" xfId="1" applyFont="1"/>
    <xf numFmtId="14" fontId="5" fillId="23" borderId="0" xfId="0" applyNumberFormat="1" applyFont="1" applyFill="1"/>
    <xf numFmtId="0" fontId="9" fillId="24" borderId="0" xfId="0" applyFont="1" applyFill="1" applyAlignment="1">
      <alignment horizontal="right"/>
    </xf>
    <xf numFmtId="0" fontId="9" fillId="24" borderId="0" xfId="0" applyFont="1" applyFill="1"/>
    <xf numFmtId="0" fontId="5" fillId="11" borderId="0" xfId="0" applyFont="1" applyFill="1"/>
    <xf numFmtId="179" fontId="5" fillId="0" borderId="0" xfId="1" applyNumberFormat="1" applyFont="1"/>
    <xf numFmtId="0" fontId="61" fillId="0" borderId="0" xfId="0" applyFont="1"/>
  </cellXfs>
  <cellStyles count="12">
    <cellStyle name="一般" xfId="0" builtinId="0"/>
    <cellStyle name="一般 2" xfId="1" xr:uid="{00000000-0005-0000-0000-000001000000}"/>
    <cellStyle name="一般 3" xfId="2" xr:uid="{00000000-0005-0000-0000-000002000000}"/>
    <cellStyle name="一般_Ch09-06" xfId="3" xr:uid="{00000000-0005-0000-0000-000003000000}"/>
    <cellStyle name="一般_F002-Ch09-公式及函數" xfId="4" xr:uid="{00000000-0005-0000-0000-000004000000}"/>
    <cellStyle name="一般_常用公式-date" xfId="5" xr:uid="{00000000-0005-0000-0000-000005000000}"/>
    <cellStyle name="一般_常用公式-date2" xfId="6" xr:uid="{00000000-0005-0000-0000-000006000000}"/>
    <cellStyle name="一般_常用公式-date3" xfId="7" xr:uid="{00000000-0005-0000-0000-000007000000}"/>
    <cellStyle name="一般_資料輸入" xfId="8" xr:uid="{00000000-0005-0000-0000-000008000000}"/>
    <cellStyle name="星期樣式" xfId="9" xr:uid="{00000000-0005-0000-0000-000009000000}"/>
    <cellStyle name="超連結" xfId="10" builtinId="8"/>
    <cellStyle name="超連結_常用函數-統計函數" xfId="11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http://office.microsoft.com/global/images/default.aspx?AssetID=ZA790050001028" TargetMode="External"/><Relationship Id="rId2" Type="http://schemas.openxmlformats.org/officeDocument/2006/relationships/image" Target="../media/image3.png"/><Relationship Id="rId1" Type="http://schemas.openxmlformats.org/officeDocument/2006/relationships/hyperlink" Target="javascript:ToggleDiv('divExpCollAsst_1')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88900</xdr:colOff>
      <xdr:row>14</xdr:row>
      <xdr:rowOff>88900</xdr:rowOff>
    </xdr:from>
    <xdr:to>
      <xdr:col>12</xdr:col>
      <xdr:colOff>0</xdr:colOff>
      <xdr:row>16</xdr:row>
      <xdr:rowOff>203200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E9A6C5-0486-47B2-8830-66907C6BA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3014980"/>
          <a:ext cx="7226300" cy="5257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9DDF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EC8BA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95250</xdr:colOff>
      <xdr:row>17</xdr:row>
      <xdr:rowOff>76200</xdr:rowOff>
    </xdr:from>
    <xdr:to>
      <xdr:col>11</xdr:col>
      <xdr:colOff>520700</xdr:colOff>
      <xdr:row>27</xdr:row>
      <xdr:rowOff>88900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5A8E053-88D6-4667-B5D4-1B3365F13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619500"/>
          <a:ext cx="7123430" cy="2070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9DDF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EC8BA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0</xdr:col>
      <xdr:colOff>133350</xdr:colOff>
      <xdr:row>10</xdr:row>
      <xdr:rowOff>95250</xdr:rowOff>
    </xdr:to>
    <xdr:pic>
      <xdr:nvPicPr>
        <xdr:cNvPr id="2077" name="divExpCollAsst_1_img" descr="顯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3E2C58-4208-4CFA-B4BD-D3A6AA2BD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27200"/>
          <a:ext cx="133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120650</xdr:colOff>
      <xdr:row>19</xdr:row>
      <xdr:rowOff>127000</xdr:rowOff>
    </xdr:to>
    <xdr:sp macro="" textlink="">
      <xdr:nvSpPr>
        <xdr:cNvPr id="2078" name="AutoShape 2" descr="*">
          <a:extLst>
            <a:ext uri="{FF2B5EF4-FFF2-40B4-BE49-F238E27FC236}">
              <a16:creationId xmlns:a16="http://schemas.microsoft.com/office/drawing/2014/main" id="{C1E94461-C022-4348-B50B-CE310E84AEDA}"/>
            </a:ext>
          </a:extLst>
        </xdr:cNvPr>
        <xdr:cNvSpPr>
          <a:spLocks noChangeAspect="1" noChangeArrowheads="1"/>
        </xdr:cNvSpPr>
      </xdr:nvSpPr>
      <xdr:spPr bwMode="auto">
        <a:xfrm>
          <a:off x="0" y="3651250"/>
          <a:ext cx="12065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120650</xdr:colOff>
      <xdr:row>21</xdr:row>
      <xdr:rowOff>127000</xdr:rowOff>
    </xdr:to>
    <xdr:sp macro="" textlink="">
      <xdr:nvSpPr>
        <xdr:cNvPr id="2079" name="AutoShape 3" descr="*">
          <a:extLst>
            <a:ext uri="{FF2B5EF4-FFF2-40B4-BE49-F238E27FC236}">
              <a16:creationId xmlns:a16="http://schemas.microsoft.com/office/drawing/2014/main" id="{3D2809C0-C867-46AB-8992-AE26B4855222}"/>
            </a:ext>
          </a:extLst>
        </xdr:cNvPr>
        <xdr:cNvSpPr>
          <a:spLocks noChangeAspect="1" noChangeArrowheads="1"/>
        </xdr:cNvSpPr>
      </xdr:nvSpPr>
      <xdr:spPr bwMode="auto">
        <a:xfrm>
          <a:off x="0" y="4083050"/>
          <a:ext cx="12065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120650</xdr:colOff>
      <xdr:row>22</xdr:row>
      <xdr:rowOff>127000</xdr:rowOff>
    </xdr:to>
    <xdr:sp macro="" textlink="">
      <xdr:nvSpPr>
        <xdr:cNvPr id="2080" name="AutoShape 4" descr="*">
          <a:extLst>
            <a:ext uri="{FF2B5EF4-FFF2-40B4-BE49-F238E27FC236}">
              <a16:creationId xmlns:a16="http://schemas.microsoft.com/office/drawing/2014/main" id="{24519A19-D12F-4DBE-856D-96F02C8A8038}"/>
            </a:ext>
          </a:extLst>
        </xdr:cNvPr>
        <xdr:cNvSpPr>
          <a:spLocks noChangeAspect="1" noChangeArrowheads="1"/>
        </xdr:cNvSpPr>
      </xdr:nvSpPr>
      <xdr:spPr bwMode="auto">
        <a:xfrm>
          <a:off x="0" y="4298950"/>
          <a:ext cx="12065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0</xdr:col>
      <xdr:colOff>120650</xdr:colOff>
      <xdr:row>23</xdr:row>
      <xdr:rowOff>127000</xdr:rowOff>
    </xdr:to>
    <xdr:sp macro="" textlink="">
      <xdr:nvSpPr>
        <xdr:cNvPr id="1032" name="AutoShape 1" descr="*">
          <a:extLst>
            <a:ext uri="{FF2B5EF4-FFF2-40B4-BE49-F238E27FC236}">
              <a16:creationId xmlns:a16="http://schemas.microsoft.com/office/drawing/2014/main" id="{DCE37AFB-E49D-4B00-90A0-F97BBC7B83B7}"/>
            </a:ext>
          </a:extLst>
        </xdr:cNvPr>
        <xdr:cNvSpPr>
          <a:spLocks noChangeAspect="1" noChangeArrowheads="1"/>
        </xdr:cNvSpPr>
      </xdr:nvSpPr>
      <xdr:spPr bwMode="auto">
        <a:xfrm>
          <a:off x="0" y="4965700"/>
          <a:ext cx="12065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javascript:go('/search/redir.aspx?AssetID=HP052093151028&amp;CTT=5&amp;Origin=HP052042111028')" TargetMode="External"/><Relationship Id="rId13" Type="http://schemas.openxmlformats.org/officeDocument/2006/relationships/hyperlink" Target="javascript:go('/search/redir.aspx?AssetID=HP052091781028&amp;CTT=5&amp;Origin=HP052042111028')" TargetMode="External"/><Relationship Id="rId18" Type="http://schemas.openxmlformats.org/officeDocument/2006/relationships/hyperlink" Target="javascript:go('/search/redir.aspx?AssetID=HP052090461028&amp;CTT=5&amp;Origin=HP052042111028')" TargetMode="External"/><Relationship Id="rId3" Type="http://schemas.openxmlformats.org/officeDocument/2006/relationships/hyperlink" Target="javascript:go('/search/redir.aspx?AssetID=HP052093391028&amp;CTT=5&amp;Origin=HP052042111028')" TargetMode="External"/><Relationship Id="rId7" Type="http://schemas.openxmlformats.org/officeDocument/2006/relationships/hyperlink" Target="javascript:go('/search/redir.aspx?AssetID=HP052093161028&amp;CTT=5&amp;Origin=HP052042111028')" TargetMode="External"/><Relationship Id="rId12" Type="http://schemas.openxmlformats.org/officeDocument/2006/relationships/hyperlink" Target="javascript:go('/search/redir.aspx?AssetID=HP052091841028&amp;CTT=5&amp;Origin=HP052042111028')" TargetMode="External"/><Relationship Id="rId17" Type="http://schemas.openxmlformats.org/officeDocument/2006/relationships/hyperlink" Target="javascript:go('/search/redir.aspx?AssetID=HP052090471028&amp;CTT=5&amp;Origin=HP052042111028')" TargetMode="External"/><Relationship Id="rId2" Type="http://schemas.openxmlformats.org/officeDocument/2006/relationships/hyperlink" Target="javascript:go('/search/redir.aspx?AssetID=HP052093431028&amp;CTT=5&amp;Origin=HP052042111028')" TargetMode="External"/><Relationship Id="rId16" Type="http://schemas.openxmlformats.org/officeDocument/2006/relationships/hyperlink" Target="javascript:go('/search/redir.aspx?AssetID=HP052090731028&amp;CTT=5&amp;Origin=HP052042111028')" TargetMode="External"/><Relationship Id="rId20" Type="http://schemas.openxmlformats.org/officeDocument/2006/relationships/hyperlink" Target="javascript:go('/search/redir.aspx?AssetID=HP052090421028&amp;CTT=5&amp;Origin=HP052042111028')" TargetMode="External"/><Relationship Id="rId1" Type="http://schemas.openxmlformats.org/officeDocument/2006/relationships/hyperlink" Target="javascript:go('/search/redir.aspx?AssetID=HP052093441028&amp;CTT=5&amp;Origin=HP052042111028')" TargetMode="External"/><Relationship Id="rId6" Type="http://schemas.openxmlformats.org/officeDocument/2006/relationships/hyperlink" Target="javascript:go('/search/redir.aspx?AssetID=HP052093181028&amp;CTT=5&amp;Origin=HP052042111028')" TargetMode="External"/><Relationship Id="rId11" Type="http://schemas.openxmlformats.org/officeDocument/2006/relationships/hyperlink" Target="javascript:go('/search/redir.aspx?AssetID=HP052091901028&amp;CTT=5&amp;Origin=HP052042111028')" TargetMode="External"/><Relationship Id="rId5" Type="http://schemas.openxmlformats.org/officeDocument/2006/relationships/hyperlink" Target="javascript:go('/search/redir.aspx?AssetID=HP052093361028&amp;CTT=5&amp;Origin=HP052042111028')" TargetMode="External"/><Relationship Id="rId15" Type="http://schemas.openxmlformats.org/officeDocument/2006/relationships/hyperlink" Target="javascript:go('/search/redir.aspx?AssetID=HP052090761028&amp;CTT=5&amp;Origin=HP052042111028')" TargetMode="External"/><Relationship Id="rId10" Type="http://schemas.openxmlformats.org/officeDocument/2006/relationships/hyperlink" Target="javascript:go('/search/redir.aspx?AssetID=HP052091971028&amp;CTT=5&amp;Origin=HP052042111028')" TargetMode="External"/><Relationship Id="rId19" Type="http://schemas.openxmlformats.org/officeDocument/2006/relationships/hyperlink" Target="javascript:go('/search/redir.aspx?AssetID=HP052090441028&amp;CTT=5&amp;Origin=HP052042111028')" TargetMode="External"/><Relationship Id="rId4" Type="http://schemas.openxmlformats.org/officeDocument/2006/relationships/hyperlink" Target="javascript:go('/search/redir.aspx?AssetID=HP052093371028&amp;CTT=5&amp;Origin=HP052042111028')" TargetMode="External"/><Relationship Id="rId9" Type="http://schemas.openxmlformats.org/officeDocument/2006/relationships/hyperlink" Target="javascript:go('/search/redir.aspx?AssetID=HP052092511028&amp;CTT=5&amp;Origin=HP052042111028')" TargetMode="External"/><Relationship Id="rId14" Type="http://schemas.openxmlformats.org/officeDocument/2006/relationships/hyperlink" Target="javascript:go('/search/redir.aspx?AssetID=HP052091151028&amp;CTT=5&amp;Origin=HP052042111028')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javascript:ToggleDiv('divExpCollAsst_1')" TargetMode="Externa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1"/>
  <sheetViews>
    <sheetView tabSelected="1" workbookViewId="0">
      <pane xSplit="1" ySplit="1" topLeftCell="B8" activePane="bottomRight" state="frozen"/>
      <selection pane="topRight" activeCell="B1" sqref="B1"/>
      <selection pane="bottomLeft" activeCell="A2" sqref="A2"/>
      <selection pane="bottomRight" activeCell="D29" sqref="D29"/>
    </sheetView>
  </sheetViews>
  <sheetFormatPr defaultRowHeight="15.75"/>
  <cols>
    <col min="1" max="1" width="15.25" customWidth="1"/>
    <col min="2" max="2" width="42.75" style="35" customWidth="1"/>
    <col min="3" max="3" width="13.25" style="35" customWidth="1"/>
    <col min="4" max="4" width="37.625" style="122" customWidth="1"/>
  </cols>
  <sheetData>
    <row r="1" spans="1:5" s="26" customFormat="1" ht="16.5">
      <c r="A1" s="24" t="s">
        <v>141</v>
      </c>
      <c r="B1" s="24" t="s">
        <v>142</v>
      </c>
      <c r="C1" s="24" t="s">
        <v>143</v>
      </c>
      <c r="D1" s="24" t="s">
        <v>281</v>
      </c>
      <c r="E1" s="25" t="s">
        <v>144</v>
      </c>
    </row>
    <row r="2" spans="1:5" ht="33">
      <c r="A2" s="27" t="s">
        <v>93</v>
      </c>
      <c r="B2" s="28" t="s">
        <v>94</v>
      </c>
      <c r="C2" s="29" t="s">
        <v>145</v>
      </c>
      <c r="D2" s="121" t="s">
        <v>282</v>
      </c>
    </row>
    <row r="3" spans="1:5" ht="33">
      <c r="A3" s="27" t="s">
        <v>95</v>
      </c>
      <c r="B3" s="28" t="s">
        <v>96</v>
      </c>
      <c r="C3" s="29" t="s">
        <v>146</v>
      </c>
      <c r="D3" s="121" t="s">
        <v>283</v>
      </c>
    </row>
    <row r="4" spans="1:5" ht="16.5">
      <c r="A4" s="27" t="s">
        <v>97</v>
      </c>
      <c r="B4" s="28" t="s">
        <v>98</v>
      </c>
      <c r="C4" s="29" t="s">
        <v>147</v>
      </c>
      <c r="D4" s="121" t="s">
        <v>284</v>
      </c>
    </row>
    <row r="5" spans="1:5" ht="16.5">
      <c r="A5" s="27" t="s">
        <v>99</v>
      </c>
      <c r="B5" s="28" t="s">
        <v>100</v>
      </c>
      <c r="C5" s="29" t="s">
        <v>148</v>
      </c>
      <c r="D5" s="121" t="s">
        <v>285</v>
      </c>
    </row>
    <row r="6" spans="1:5" ht="16.5">
      <c r="A6" s="27" t="s">
        <v>101</v>
      </c>
      <c r="B6" s="28" t="s">
        <v>102</v>
      </c>
      <c r="C6" s="29" t="s">
        <v>150</v>
      </c>
      <c r="D6" s="121" t="s">
        <v>286</v>
      </c>
    </row>
    <row r="7" spans="1:5" ht="16.5">
      <c r="A7" s="27" t="s">
        <v>103</v>
      </c>
      <c r="B7" s="28" t="s">
        <v>104</v>
      </c>
      <c r="C7" s="29" t="s">
        <v>152</v>
      </c>
      <c r="D7" s="121" t="s">
        <v>266</v>
      </c>
    </row>
    <row r="8" spans="1:5" ht="16.5">
      <c r="A8" s="30" t="s">
        <v>105</v>
      </c>
      <c r="B8" s="31" t="s">
        <v>94</v>
      </c>
      <c r="C8" s="32" t="s">
        <v>154</v>
      </c>
      <c r="D8" s="121" t="s">
        <v>267</v>
      </c>
    </row>
    <row r="9" spans="1:5" ht="16.5">
      <c r="A9" s="30" t="s">
        <v>106</v>
      </c>
      <c r="B9" s="31" t="s">
        <v>107</v>
      </c>
      <c r="C9" s="32" t="s">
        <v>155</v>
      </c>
      <c r="D9" s="121" t="s">
        <v>268</v>
      </c>
    </row>
    <row r="10" spans="1:5" ht="16.5">
      <c r="A10" s="30" t="s">
        <v>108</v>
      </c>
      <c r="B10" s="31" t="s">
        <v>109</v>
      </c>
      <c r="C10" s="32" t="s">
        <v>157</v>
      </c>
      <c r="D10" s="121" t="s">
        <v>269</v>
      </c>
    </row>
    <row r="11" spans="1:5" ht="16.5">
      <c r="A11" s="30" t="s">
        <v>110</v>
      </c>
      <c r="B11" s="31" t="s">
        <v>111</v>
      </c>
      <c r="C11" s="32" t="s">
        <v>159</v>
      </c>
      <c r="D11" s="121" t="s">
        <v>270</v>
      </c>
    </row>
    <row r="12" spans="1:5" ht="16.5">
      <c r="A12" s="30" t="s">
        <v>112</v>
      </c>
      <c r="B12" s="31" t="s">
        <v>113</v>
      </c>
      <c r="C12" s="32" t="s">
        <v>161</v>
      </c>
      <c r="D12" s="121" t="s">
        <v>271</v>
      </c>
    </row>
    <row r="13" spans="1:5" ht="33">
      <c r="A13" s="27" t="s">
        <v>114</v>
      </c>
      <c r="B13" s="28" t="s">
        <v>115</v>
      </c>
      <c r="C13" s="29" t="s">
        <v>162</v>
      </c>
      <c r="D13" s="121" t="s">
        <v>272</v>
      </c>
    </row>
    <row r="14" spans="1:5" ht="31.5">
      <c r="A14" s="27" t="s">
        <v>116</v>
      </c>
      <c r="B14" s="28" t="s">
        <v>117</v>
      </c>
      <c r="C14" s="28" t="s">
        <v>163</v>
      </c>
      <c r="D14" s="121" t="s">
        <v>273</v>
      </c>
    </row>
    <row r="15" spans="1:5" ht="33">
      <c r="A15" s="27" t="s">
        <v>118</v>
      </c>
      <c r="B15" s="28" t="s">
        <v>119</v>
      </c>
      <c r="C15" s="29" t="s">
        <v>162</v>
      </c>
      <c r="D15" s="121" t="s">
        <v>274</v>
      </c>
    </row>
    <row r="16" spans="1:5" ht="31.5">
      <c r="A16" s="30" t="s">
        <v>120</v>
      </c>
      <c r="B16" s="31" t="s">
        <v>121</v>
      </c>
      <c r="C16" s="31"/>
      <c r="D16" s="121" t="s">
        <v>275</v>
      </c>
      <c r="E16" s="33" t="s">
        <v>164</v>
      </c>
    </row>
    <row r="17" spans="1:4" ht="31.5">
      <c r="A17" s="30" t="s">
        <v>122</v>
      </c>
      <c r="B17" s="31" t="s">
        <v>123</v>
      </c>
      <c r="C17" s="31"/>
      <c r="D17" s="121" t="s">
        <v>276</v>
      </c>
    </row>
    <row r="18" spans="1:4" ht="16.5">
      <c r="A18" s="30" t="s">
        <v>124</v>
      </c>
      <c r="B18" s="31" t="s">
        <v>125</v>
      </c>
      <c r="C18" s="31"/>
      <c r="D18" s="120" t="s">
        <v>277</v>
      </c>
    </row>
    <row r="19" spans="1:4" ht="16.5">
      <c r="A19" s="34" t="s">
        <v>126</v>
      </c>
      <c r="B19" s="35" t="s">
        <v>127</v>
      </c>
      <c r="D19" s="121" t="s">
        <v>278</v>
      </c>
    </row>
    <row r="20" spans="1:4" ht="16.5">
      <c r="A20" s="34" t="s">
        <v>128</v>
      </c>
      <c r="B20" s="35" t="s">
        <v>129</v>
      </c>
      <c r="D20" s="121" t="s">
        <v>279</v>
      </c>
    </row>
    <row r="21" spans="1:4" ht="31.5">
      <c r="A21" s="34" t="s">
        <v>130</v>
      </c>
      <c r="B21" s="35" t="s">
        <v>131</v>
      </c>
      <c r="D21" s="121" t="s">
        <v>280</v>
      </c>
    </row>
  </sheetData>
  <phoneticPr fontId="2" type="noConversion"/>
  <hyperlinks>
    <hyperlink ref="A21" r:id="rId1" display="javascript:go('/search/redir.aspx?AssetID=HP052093441028&amp;CTT=5&amp;Origin=HP052042111028')" xr:uid="{00000000-0004-0000-0000-000000000000}"/>
    <hyperlink ref="A5" r:id="rId2" display="javascript:go('/search/redir.aspx?AssetID=HP052093431028&amp;CTT=5&amp;Origin=HP052042111028')" xr:uid="{00000000-0004-0000-0000-000001000000}"/>
    <hyperlink ref="A13" r:id="rId3" display="javascript:go('/search/redir.aspx?AssetID=HP052093391028&amp;CTT=5&amp;Origin=HP052042111028')" xr:uid="{00000000-0004-0000-0000-000002000000}"/>
    <hyperlink ref="A14" r:id="rId4" display="javascript:go('/search/redir.aspx?AssetID=HP052093371028&amp;CTT=5&amp;Origin=HP052042111028')" xr:uid="{00000000-0004-0000-0000-000003000000}"/>
    <hyperlink ref="A12" r:id="rId5" display="javascript:go('/search/redir.aspx?AssetID=HP052093361028&amp;CTT=5&amp;Origin=HP052042111028')" xr:uid="{00000000-0004-0000-0000-000004000000}"/>
    <hyperlink ref="A3" r:id="rId6" display="javascript:go('/search/redir.aspx?AssetID=HP052093181028&amp;CTT=5&amp;Origin=HP052042111028')" xr:uid="{00000000-0004-0000-0000-000005000000}"/>
    <hyperlink ref="A20" r:id="rId7" display="javascript:go('/search/redir.aspx?AssetID=HP052093161028&amp;CTT=5&amp;Origin=HP052042111028')" xr:uid="{00000000-0004-0000-0000-000006000000}"/>
    <hyperlink ref="A8" r:id="rId8" display="javascript:go('/search/redir.aspx?AssetID=HP052093151028&amp;CTT=5&amp;Origin=HP052042111028')" xr:uid="{00000000-0004-0000-0000-000007000000}"/>
    <hyperlink ref="A11" r:id="rId9" display="javascript:go('/search/redir.aspx?AssetID=HP052092511028&amp;CTT=5&amp;Origin=HP052042111028')" xr:uid="{00000000-0004-0000-0000-000008000000}"/>
    <hyperlink ref="A4" r:id="rId10" display="javascript:go('/search/redir.aspx?AssetID=HP052091971028&amp;CTT=5&amp;Origin=HP052042111028')" xr:uid="{00000000-0004-0000-0000-000009000000}"/>
    <hyperlink ref="A15" r:id="rId11" display="javascript:go('/search/redir.aspx?AssetID=HP052091901028&amp;CTT=5&amp;Origin=HP052042111028')" xr:uid="{00000000-0004-0000-0000-00000A000000}"/>
    <hyperlink ref="A6" r:id="rId12" display="javascript:go('/search/redir.aspx?AssetID=HP052091841028&amp;CTT=5&amp;Origin=HP052042111028')" xr:uid="{00000000-0004-0000-0000-00000B000000}"/>
    <hyperlink ref="A10" r:id="rId13" display="javascript:go('/search/redir.aspx?AssetID=HP052091781028&amp;CTT=5&amp;Origin=HP052042111028')" xr:uid="{00000000-0004-0000-0000-00000C000000}"/>
    <hyperlink ref="A9" r:id="rId14" display="javascript:go('/search/redir.aspx?AssetID=HP052091151028&amp;CTT=5&amp;Origin=HP052042111028')" xr:uid="{00000000-0004-0000-0000-00000D000000}"/>
    <hyperlink ref="A17" r:id="rId15" display="javascript:go('/search/redir.aspx?AssetID=HP052090761028&amp;CTT=5&amp;Origin=HP052042111028')" xr:uid="{00000000-0004-0000-0000-00000E000000}"/>
    <hyperlink ref="A16" r:id="rId16" display="javascript:go('/search/redir.aspx?AssetID=HP052090731028&amp;CTT=5&amp;Origin=HP052042111028')" xr:uid="{00000000-0004-0000-0000-00000F000000}"/>
    <hyperlink ref="A18" r:id="rId17" display="javascript:go('/search/redir.aspx?AssetID=HP052090471028&amp;CTT=5&amp;Origin=HP052042111028')" xr:uid="{00000000-0004-0000-0000-000010000000}"/>
    <hyperlink ref="A7" r:id="rId18" display="javascript:go('/search/redir.aspx?AssetID=HP052090461028&amp;CTT=5&amp;Origin=HP052042111028')" xr:uid="{00000000-0004-0000-0000-000011000000}"/>
    <hyperlink ref="A19" r:id="rId19" display="javascript:go('/search/redir.aspx?AssetID=HP052090441028&amp;CTT=5&amp;Origin=HP052042111028')" xr:uid="{00000000-0004-0000-0000-000012000000}"/>
    <hyperlink ref="A2" r:id="rId20" display="javascript:go('/search/redir.aspx?AssetID=HP052090421028&amp;CTT=5&amp;Origin=HP052042111028')" xr:uid="{00000000-0004-0000-0000-000013000000}"/>
  </hyperlinks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29"/>
  </sheetPr>
  <dimension ref="A1:I21"/>
  <sheetViews>
    <sheetView workbookViewId="0">
      <selection activeCell="B9" sqref="B9"/>
    </sheetView>
  </sheetViews>
  <sheetFormatPr defaultColWidth="9" defaultRowHeight="16.5"/>
  <cols>
    <col min="1" max="1" width="8.25" style="87" customWidth="1"/>
    <col min="2" max="2" width="15" style="87" customWidth="1"/>
    <col min="3" max="3" width="14.75" style="87" customWidth="1"/>
    <col min="4" max="5" width="7.125" style="104" customWidth="1"/>
    <col min="6" max="6" width="10.75" style="105" customWidth="1"/>
    <col min="7" max="7" width="15.625" style="87" customWidth="1"/>
    <col min="8" max="8" width="12.5" style="104" customWidth="1"/>
    <col min="9" max="9" width="13.5" style="87" customWidth="1"/>
    <col min="10" max="16384" width="9" style="87"/>
  </cols>
  <sheetData>
    <row r="1" spans="1:9">
      <c r="A1" s="89" t="s">
        <v>134</v>
      </c>
      <c r="B1" s="89" t="s">
        <v>135</v>
      </c>
      <c r="C1" s="89" t="s">
        <v>136</v>
      </c>
      <c r="D1" s="90" t="s">
        <v>137</v>
      </c>
      <c r="E1" s="90" t="s">
        <v>138</v>
      </c>
      <c r="F1" s="91" t="s">
        <v>249</v>
      </c>
      <c r="G1" s="92" t="s">
        <v>249</v>
      </c>
      <c r="H1" s="93" t="s">
        <v>250</v>
      </c>
      <c r="I1" s="89" t="s">
        <v>139</v>
      </c>
    </row>
    <row r="2" spans="1:9">
      <c r="A2" s="94" t="s">
        <v>140</v>
      </c>
      <c r="B2" s="95">
        <v>39083.708333333336</v>
      </c>
      <c r="C2" s="95">
        <v>39083.833333333336</v>
      </c>
      <c r="D2" s="96">
        <f>(C2-B2)*24</f>
        <v>3</v>
      </c>
      <c r="E2" s="96">
        <v>2</v>
      </c>
      <c r="F2" s="97">
        <f>DATE(YEAR(C2),MONTH(C2)+6,DAY(C2))</f>
        <v>39264</v>
      </c>
      <c r="G2" s="98">
        <f>C2+180</f>
        <v>39263.833333333336</v>
      </c>
      <c r="H2" s="99">
        <f ca="1">TODAY()-C2</f>
        <v>5655.1666666666642</v>
      </c>
      <c r="I2" s="94" t="str">
        <f ca="1">IF(H2&gt;180,"overdue","not overdue")</f>
        <v>overdue</v>
      </c>
    </row>
    <row r="3" spans="1:9">
      <c r="A3" s="94" t="s">
        <v>140</v>
      </c>
      <c r="B3" s="95">
        <v>39096.708333333336</v>
      </c>
      <c r="C3" s="95">
        <v>39096.791666666664</v>
      </c>
      <c r="D3" s="96">
        <f>(C3-B3)*24</f>
        <v>1.9999999998835847</v>
      </c>
      <c r="E3" s="96">
        <v>3</v>
      </c>
      <c r="F3" s="97">
        <f>DATE(YEAR(C3),MONTH(C3)+6,DAY(C3))</f>
        <v>39277</v>
      </c>
      <c r="G3" s="98">
        <f>C3+180</f>
        <v>39276.791666666664</v>
      </c>
      <c r="H3" s="99">
        <f ca="1">TODAY()-C3</f>
        <v>5642.2083333333358</v>
      </c>
      <c r="I3" s="94" t="str">
        <f ca="1">IF(H3&gt;180,"overdue","not overdue")</f>
        <v>overdue</v>
      </c>
    </row>
    <row r="4" spans="1:9">
      <c r="A4" s="94" t="s">
        <v>140</v>
      </c>
      <c r="B4" s="95">
        <v>39102.708333333336</v>
      </c>
      <c r="C4" s="95">
        <v>39102.791666666664</v>
      </c>
      <c r="D4" s="96">
        <f>(C4-B4)*24</f>
        <v>1.9999999998835847</v>
      </c>
      <c r="E4" s="96">
        <v>0</v>
      </c>
      <c r="F4" s="97">
        <f>DATE(YEAR(C4),MONTH(C4)+6,DAY(C4))</f>
        <v>39283</v>
      </c>
      <c r="G4" s="98">
        <f>C4+180</f>
        <v>39282.791666666664</v>
      </c>
      <c r="H4" s="99">
        <f ca="1">TODAY()-C4</f>
        <v>5636.2083333333358</v>
      </c>
      <c r="I4" s="94" t="str">
        <f ca="1">IF(H4&gt;180,"overdue","not overdue")</f>
        <v>overdue</v>
      </c>
    </row>
    <row r="5" spans="1:9">
      <c r="A5" s="94" t="s">
        <v>140</v>
      </c>
      <c r="B5" s="95">
        <v>39282.708333333336</v>
      </c>
      <c r="C5" s="95">
        <v>39282.833333333336</v>
      </c>
      <c r="D5" s="96">
        <f>(C5-B5)*24</f>
        <v>3</v>
      </c>
      <c r="E5" s="96">
        <v>0</v>
      </c>
      <c r="F5" s="97">
        <f>DATE(YEAR(C5),MONTH(C5)+6,DAY(C5))</f>
        <v>39466</v>
      </c>
      <c r="G5" s="98">
        <f>C5+180</f>
        <v>39462.833333333336</v>
      </c>
      <c r="H5" s="99">
        <f ca="1">TODAY()-C5</f>
        <v>5456.1666666666642</v>
      </c>
      <c r="I5" s="94" t="str">
        <f ca="1">IF(H5&gt;180,"overdue","not overdue")</f>
        <v>overdue</v>
      </c>
    </row>
    <row r="6" spans="1:9" ht="17.25" thickBot="1">
      <c r="A6" s="100" t="s">
        <v>140</v>
      </c>
      <c r="B6" s="101">
        <v>39283.333333333336</v>
      </c>
      <c r="C6" s="101">
        <v>39283.708333333336</v>
      </c>
      <c r="D6" s="96">
        <f>(C6-B6)*24</f>
        <v>9</v>
      </c>
      <c r="E6" s="102">
        <v>0</v>
      </c>
      <c r="F6" s="97">
        <f>DATE(YEAR(C6),MONTH(C6)+6,DAY(C6))</f>
        <v>39467</v>
      </c>
      <c r="G6" s="98">
        <f>C6+180</f>
        <v>39463.708333333336</v>
      </c>
      <c r="H6" s="99">
        <f ca="1">TODAY()-C6</f>
        <v>5455.2916666666642</v>
      </c>
      <c r="I6" s="94" t="str">
        <f ca="1">IF(H6&gt;180,"overdue","not overdue")</f>
        <v>overdue</v>
      </c>
    </row>
    <row r="7" spans="1:9">
      <c r="D7" s="103">
        <f>SUM(D2:D6)</f>
        <v>18.999999999767169</v>
      </c>
      <c r="E7" s="104">
        <f>SUM(E2:E6)</f>
        <v>5</v>
      </c>
    </row>
    <row r="8" spans="1:9">
      <c r="F8" s="106" t="s">
        <v>251</v>
      </c>
    </row>
    <row r="10" spans="1:9">
      <c r="G10" s="107" t="s">
        <v>252</v>
      </c>
    </row>
    <row r="11" spans="1:9">
      <c r="B11" s="105"/>
      <c r="H11" s="108" t="s">
        <v>253</v>
      </c>
    </row>
    <row r="14" spans="1:9">
      <c r="C14" s="105"/>
    </row>
    <row r="16" spans="1:9">
      <c r="C16" s="109"/>
    </row>
    <row r="17" spans="3:3">
      <c r="C17" s="110"/>
    </row>
    <row r="19" spans="3:3">
      <c r="C19" s="109"/>
    </row>
    <row r="21" spans="3:3">
      <c r="C21" s="110"/>
    </row>
  </sheetData>
  <phoneticPr fontId="3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C16"/>
  <sheetViews>
    <sheetView workbookViewId="0"/>
  </sheetViews>
  <sheetFormatPr defaultColWidth="9" defaultRowHeight="16.5"/>
  <cols>
    <col min="1" max="1" width="9.5" style="5" bestFit="1" customWidth="1"/>
    <col min="2" max="2" width="11.25" style="7" customWidth="1"/>
    <col min="3" max="3" width="10.5" style="5" bestFit="1" customWidth="1"/>
    <col min="4" max="5" width="13" style="5" bestFit="1" customWidth="1"/>
    <col min="6" max="16384" width="9" style="5"/>
  </cols>
  <sheetData>
    <row r="1" spans="1:3">
      <c r="A1" s="5">
        <f>DATEVALUE("1900/1/1")</f>
        <v>1</v>
      </c>
      <c r="B1" s="177">
        <f>A1</f>
        <v>1</v>
      </c>
      <c r="C1" s="15" t="s">
        <v>64</v>
      </c>
    </row>
    <row r="2" spans="1:3">
      <c r="A2" s="5">
        <f>DATEVALUE("2008/4/25")</f>
        <v>39563</v>
      </c>
      <c r="B2" s="177">
        <f>A2</f>
        <v>39563</v>
      </c>
      <c r="C2" s="15" t="s">
        <v>65</v>
      </c>
    </row>
    <row r="4" spans="1:3">
      <c r="A4" s="5">
        <f>DATEVALUE("25-Apr-2008")</f>
        <v>39563</v>
      </c>
      <c r="B4" s="177">
        <f t="shared" ref="B4:B6" si="0">A4</f>
        <v>39563</v>
      </c>
      <c r="C4" s="5" t="s">
        <v>22</v>
      </c>
    </row>
    <row r="5" spans="1:3">
      <c r="A5" s="5">
        <f>DATEVALUE("2008年4月25日")</f>
        <v>39563</v>
      </c>
      <c r="B5" s="177">
        <f t="shared" si="0"/>
        <v>39563</v>
      </c>
      <c r="C5" s="5" t="s">
        <v>23</v>
      </c>
    </row>
    <row r="6" spans="1:3">
      <c r="A6" s="5">
        <f>DATEVALUE("08-04-25")</f>
        <v>39563</v>
      </c>
      <c r="B6" s="177">
        <f t="shared" si="0"/>
        <v>39563</v>
      </c>
      <c r="C6" s="5" t="s">
        <v>24</v>
      </c>
    </row>
    <row r="15" spans="1:3">
      <c r="C15" s="7"/>
    </row>
    <row r="16" spans="1:3">
      <c r="C16" s="7"/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F8"/>
  <sheetViews>
    <sheetView workbookViewId="0">
      <selection activeCell="C2" sqref="C2"/>
    </sheetView>
  </sheetViews>
  <sheetFormatPr defaultColWidth="9" defaultRowHeight="16.5"/>
  <cols>
    <col min="1" max="1" width="9.5" style="5" bestFit="1" customWidth="1"/>
    <col min="2" max="2" width="10.5" style="5" bestFit="1" customWidth="1"/>
    <col min="3" max="3" width="15.5" style="5" customWidth="1"/>
    <col min="4" max="4" width="13.25" style="5" bestFit="1" customWidth="1"/>
    <col min="5" max="5" width="13" style="5" bestFit="1" customWidth="1"/>
    <col min="6" max="16384" width="9" style="5"/>
  </cols>
  <sheetData>
    <row r="1" spans="1:6">
      <c r="A1" s="14" t="s">
        <v>34</v>
      </c>
      <c r="B1" s="4" t="s">
        <v>35</v>
      </c>
      <c r="C1" s="4" t="s">
        <v>57</v>
      </c>
      <c r="D1" s="175" t="s">
        <v>57</v>
      </c>
    </row>
    <row r="2" spans="1:6">
      <c r="A2" s="5" t="s">
        <v>11</v>
      </c>
      <c r="B2" s="7" t="s">
        <v>58</v>
      </c>
      <c r="C2" s="177">
        <f t="shared" ref="C2:C7" si="0">DATEVALUE((1911+MID(B2,2,2)&amp;SUBSTITUTE(MID(B2,4,8),".","/")))</f>
        <v>36903</v>
      </c>
      <c r="D2" s="7"/>
      <c r="E2" s="18"/>
      <c r="F2" s="143" t="s">
        <v>328</v>
      </c>
    </row>
    <row r="3" spans="1:6">
      <c r="A3" s="5" t="s">
        <v>12</v>
      </c>
      <c r="B3" s="7" t="s">
        <v>59</v>
      </c>
      <c r="C3" s="177">
        <f t="shared" si="0"/>
        <v>36030</v>
      </c>
      <c r="D3" s="7"/>
      <c r="E3" s="18"/>
      <c r="F3" t="s">
        <v>329</v>
      </c>
    </row>
    <row r="4" spans="1:6">
      <c r="A4" s="5" t="s">
        <v>13</v>
      </c>
      <c r="B4" s="7" t="s">
        <v>60</v>
      </c>
      <c r="C4" s="177">
        <f t="shared" si="0"/>
        <v>36342</v>
      </c>
      <c r="D4" s="7"/>
      <c r="E4" s="18"/>
      <c r="F4" s="144" t="s">
        <v>331</v>
      </c>
    </row>
    <row r="5" spans="1:6">
      <c r="A5" s="5" t="s">
        <v>14</v>
      </c>
      <c r="B5" s="7" t="s">
        <v>61</v>
      </c>
      <c r="C5" s="177">
        <f t="shared" si="0"/>
        <v>36484</v>
      </c>
      <c r="D5" s="7"/>
      <c r="E5" s="18"/>
      <c r="F5" s="144" t="s">
        <v>330</v>
      </c>
    </row>
    <row r="6" spans="1:6">
      <c r="A6" s="5" t="s">
        <v>15</v>
      </c>
      <c r="B6" s="7" t="s">
        <v>62</v>
      </c>
      <c r="C6" s="177">
        <f t="shared" si="0"/>
        <v>35472</v>
      </c>
      <c r="D6" s="7"/>
      <c r="E6" s="18"/>
    </row>
    <row r="7" spans="1:6">
      <c r="A7" s="5" t="s">
        <v>16</v>
      </c>
      <c r="B7" s="7" t="s">
        <v>63</v>
      </c>
      <c r="C7" s="177">
        <f t="shared" si="0"/>
        <v>36078</v>
      </c>
      <c r="D7" s="7"/>
      <c r="E7" s="18"/>
    </row>
    <row r="8" spans="1:6">
      <c r="B8" s="7"/>
      <c r="C8" s="7"/>
      <c r="D8" s="7"/>
      <c r="E8" s="18"/>
    </row>
  </sheetData>
  <phoneticPr fontId="2" type="noConversion"/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7"/>
  <sheetViews>
    <sheetView workbookViewId="0">
      <selection activeCell="G1" sqref="G1"/>
    </sheetView>
  </sheetViews>
  <sheetFormatPr defaultColWidth="9" defaultRowHeight="16.5"/>
  <cols>
    <col min="1" max="1" width="16" style="5" customWidth="1"/>
    <col min="2" max="2" width="10.625" style="5" customWidth="1"/>
    <col min="3" max="3" width="13.5" style="5" customWidth="1"/>
    <col min="4" max="4" width="12.75" style="5" bestFit="1" customWidth="1"/>
    <col min="5" max="5" width="9" style="5"/>
    <col min="6" max="6" width="5.25" style="5" bestFit="1" customWidth="1"/>
    <col min="7" max="7" width="15.75" style="5" customWidth="1"/>
    <col min="8" max="10" width="9.5" style="5" bestFit="1" customWidth="1"/>
    <col min="11" max="16384" width="9" style="5"/>
  </cols>
  <sheetData>
    <row r="1" spans="1:10">
      <c r="A1" s="4" t="s">
        <v>19</v>
      </c>
      <c r="B1" s="4" t="s">
        <v>31</v>
      </c>
      <c r="C1" s="4" t="s">
        <v>20</v>
      </c>
      <c r="D1" s="4" t="s">
        <v>32</v>
      </c>
      <c r="F1" s="166" t="s">
        <v>374</v>
      </c>
      <c r="G1" s="4" t="s">
        <v>19</v>
      </c>
      <c r="H1" s="4" t="s">
        <v>31</v>
      </c>
      <c r="I1" s="4" t="s">
        <v>20</v>
      </c>
      <c r="J1" s="4" t="s">
        <v>32</v>
      </c>
    </row>
    <row r="2" spans="1:10">
      <c r="A2" s="6">
        <f ca="1">NOW()</f>
        <v>44739.841363657404</v>
      </c>
      <c r="B2" s="7">
        <f ca="1">NOW()</f>
        <v>44739.841363657404</v>
      </c>
      <c r="C2" s="8">
        <f ca="1">NOW()</f>
        <v>44739.841363657404</v>
      </c>
      <c r="D2" s="9">
        <f ca="1">NOW()</f>
        <v>44739.841363657404</v>
      </c>
    </row>
    <row r="6" spans="1:10">
      <c r="A6" s="10" t="s">
        <v>78</v>
      </c>
      <c r="G6" s="10" t="s">
        <v>78</v>
      </c>
    </row>
    <row r="7" spans="1:10">
      <c r="A7" s="10" t="s">
        <v>33</v>
      </c>
      <c r="G7" s="10" t="s">
        <v>33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9432B-840C-4AB2-ACA7-5E6DCECAA3F2}">
  <sheetPr>
    <tabColor rgb="FF92D050"/>
  </sheetPr>
  <dimension ref="A1:R12"/>
  <sheetViews>
    <sheetView workbookViewId="0">
      <selection activeCell="P8" sqref="P8"/>
    </sheetView>
  </sheetViews>
  <sheetFormatPr defaultRowHeight="15.75"/>
  <cols>
    <col min="1" max="1" width="10.75" bestFit="1" customWidth="1"/>
    <col min="2" max="2" width="14.75" bestFit="1" customWidth="1"/>
    <col min="3" max="4" width="4.875" customWidth="1"/>
    <col min="5" max="5" width="9.25" customWidth="1"/>
    <col min="6" max="6" width="10.25" customWidth="1"/>
    <col min="7" max="7" width="12.875" customWidth="1"/>
    <col min="8" max="9" width="4.875" customWidth="1"/>
    <col min="10" max="12" width="3.875" bestFit="1" customWidth="1"/>
    <col min="13" max="13" width="8.5" bestFit="1" customWidth="1"/>
    <col min="14" max="14" width="15.125" bestFit="1" customWidth="1"/>
    <col min="15" max="16" width="4.875" customWidth="1"/>
    <col min="17" max="17" width="9.25" customWidth="1"/>
  </cols>
  <sheetData>
    <row r="1" spans="1:18" ht="16.5">
      <c r="A1" s="57" t="s">
        <v>169</v>
      </c>
      <c r="B1" s="49">
        <f ca="1">TODAY()</f>
        <v>44739</v>
      </c>
      <c r="E1" s="17" t="s">
        <v>20</v>
      </c>
      <c r="F1" s="19">
        <f ca="1">NOW()</f>
        <v>44739.841363657404</v>
      </c>
      <c r="G1" s="5"/>
      <c r="J1" s="4" t="s">
        <v>66</v>
      </c>
      <c r="K1" s="4" t="s">
        <v>67</v>
      </c>
      <c r="L1" s="4" t="s">
        <v>68</v>
      </c>
      <c r="M1" s="4" t="s">
        <v>69</v>
      </c>
      <c r="N1" s="207" t="s">
        <v>432</v>
      </c>
      <c r="Q1" s="4" t="s">
        <v>17</v>
      </c>
      <c r="R1" s="4" t="s">
        <v>18</v>
      </c>
    </row>
    <row r="2" spans="1:18" ht="16.5">
      <c r="E2" s="17"/>
      <c r="F2" s="19"/>
      <c r="G2" s="5"/>
      <c r="J2" s="5">
        <v>10</v>
      </c>
      <c r="K2" s="5">
        <v>50</v>
      </c>
      <c r="L2" s="5">
        <v>20</v>
      </c>
      <c r="M2" s="19">
        <f>TIME(J2,K2,L2)</f>
        <v>0.45162037037037034</v>
      </c>
      <c r="N2" s="208">
        <f>TIME(28,80,80)</f>
        <v>0.2231481481481481</v>
      </c>
      <c r="Q2" s="19">
        <v>3.6574074074074074E-3</v>
      </c>
      <c r="R2" s="5">
        <f>HOUR(Q2)*60*60+MINUTE(Q2)*60+SECOND(Q2)</f>
        <v>316</v>
      </c>
    </row>
    <row r="3" spans="1:18" ht="16.5">
      <c r="A3" s="160" t="s">
        <v>172</v>
      </c>
      <c r="B3" s="48">
        <f ca="1">NOW()</f>
        <v>44739.841363657404</v>
      </c>
      <c r="E3" s="17" t="s">
        <v>66</v>
      </c>
      <c r="F3" s="5">
        <f ca="1">HOUR(NOW())</f>
        <v>20</v>
      </c>
      <c r="G3" s="22" t="s">
        <v>72</v>
      </c>
      <c r="J3" s="5"/>
      <c r="K3" s="5"/>
      <c r="L3" s="5"/>
      <c r="M3" s="19"/>
    </row>
    <row r="4" spans="1:18" ht="16.5">
      <c r="E4" s="17" t="s">
        <v>67</v>
      </c>
      <c r="F4" s="5">
        <f ca="1">MINUTE(NOW())</f>
        <v>11</v>
      </c>
      <c r="G4" s="22" t="s">
        <v>73</v>
      </c>
      <c r="M4" s="19"/>
      <c r="N4" s="208"/>
    </row>
    <row r="5" spans="1:18" ht="16.5">
      <c r="E5" s="17" t="s">
        <v>68</v>
      </c>
      <c r="F5" s="5">
        <f ca="1">SECOND(NOW())</f>
        <v>34</v>
      </c>
      <c r="G5" s="22" t="s">
        <v>74</v>
      </c>
      <c r="J5" s="19"/>
      <c r="K5" s="5"/>
      <c r="L5" s="5"/>
      <c r="M5" s="19"/>
    </row>
    <row r="6" spans="1:18" ht="16.5">
      <c r="A6" s="165" t="s">
        <v>366</v>
      </c>
      <c r="B6" s="174">
        <f ca="1">B3-B1</f>
        <v>0.84136365740414476</v>
      </c>
      <c r="E6" s="5"/>
      <c r="F6" s="5"/>
      <c r="G6" s="5"/>
    </row>
    <row r="7" spans="1:18" ht="16.5">
      <c r="E7" s="5"/>
      <c r="F7" s="5"/>
      <c r="G7" s="5"/>
      <c r="J7" s="19"/>
      <c r="K7" s="5"/>
      <c r="L7" s="5"/>
    </row>
    <row r="8" spans="1:18" ht="16.5">
      <c r="A8" s="204" t="str">
        <f>A6</f>
        <v>time</v>
      </c>
      <c r="B8" s="161">
        <f ca="1">B6</f>
        <v>0.84136365740414476</v>
      </c>
      <c r="E8" s="5"/>
      <c r="F8" s="5"/>
      <c r="G8" s="5"/>
    </row>
    <row r="9" spans="1:18" ht="16.5">
      <c r="A9" t="s">
        <v>429</v>
      </c>
      <c r="B9">
        <f ca="1">HOUR(B8)</f>
        <v>20</v>
      </c>
      <c r="E9" s="5"/>
      <c r="F9" s="5"/>
      <c r="G9" s="5"/>
    </row>
    <row r="10" spans="1:18" ht="16.5">
      <c r="A10" t="s">
        <v>430</v>
      </c>
      <c r="B10">
        <f ca="1">MINUTE(B8)</f>
        <v>11</v>
      </c>
      <c r="E10" s="5"/>
      <c r="F10" s="5"/>
      <c r="G10" s="5"/>
    </row>
    <row r="11" spans="1:18" ht="16.5">
      <c r="A11" t="s">
        <v>431</v>
      </c>
      <c r="B11">
        <f ca="1">SECOND(B8)</f>
        <v>34</v>
      </c>
      <c r="G11" s="5"/>
    </row>
    <row r="12" spans="1:18" ht="16.5">
      <c r="A12" s="205" t="s">
        <v>366</v>
      </c>
      <c r="B12" s="206">
        <f ca="1">TIME(B9,B10,B11)</f>
        <v>0.84136574074074078</v>
      </c>
      <c r="G12" s="5"/>
    </row>
  </sheetData>
  <phoneticPr fontId="2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52673-5D41-4741-82D0-2150F33357B0}">
  <sheetPr>
    <tabColor rgb="FF92D050"/>
  </sheetPr>
  <dimension ref="A1:D16"/>
  <sheetViews>
    <sheetView workbookViewId="0">
      <selection activeCell="P4" sqref="P4"/>
    </sheetView>
  </sheetViews>
  <sheetFormatPr defaultRowHeight="15.75"/>
  <cols>
    <col min="1" max="2" width="8.75" customWidth="1"/>
    <col min="3" max="3" width="9.625" customWidth="1"/>
  </cols>
  <sheetData>
    <row r="1" spans="1:4">
      <c r="A1" s="162" t="s">
        <v>367</v>
      </c>
      <c r="B1" s="164" t="str">
        <f>A1</f>
        <v>上班時間</v>
      </c>
      <c r="C1" s="162" t="s">
        <v>368</v>
      </c>
      <c r="D1" s="164" t="str">
        <f>C1</f>
        <v>下班時間</v>
      </c>
    </row>
    <row r="2" spans="1:4">
      <c r="A2" s="163">
        <v>0.34027777777777773</v>
      </c>
      <c r="B2" s="163">
        <f>CEILING(A2,"00:15")</f>
        <v>0.34375</v>
      </c>
      <c r="C2" s="163">
        <v>0.71527777777777779</v>
      </c>
      <c r="D2" s="163">
        <f>FLOOR(C2,"00:15")</f>
        <v>0.70833333333333326</v>
      </c>
    </row>
    <row r="3" spans="1:4">
      <c r="A3" s="163">
        <v>0.34722222222222227</v>
      </c>
      <c r="B3" s="163">
        <f t="shared" ref="B3:B8" si="0">CEILING(A3,"00:15")</f>
        <v>0.35416666666666663</v>
      </c>
      <c r="C3" s="163">
        <v>0.72222222222222221</v>
      </c>
      <c r="D3" s="163">
        <f t="shared" ref="D3:D8" si="1">FLOOR(C3,"00:15")</f>
        <v>0.71875</v>
      </c>
    </row>
    <row r="4" spans="1:4">
      <c r="A4" s="163">
        <v>0.35416666666666702</v>
      </c>
      <c r="B4" s="163">
        <f t="shared" si="0"/>
        <v>0.35416666666666663</v>
      </c>
      <c r="C4" s="163">
        <v>0.72916666666666696</v>
      </c>
      <c r="D4" s="163">
        <f t="shared" si="1"/>
        <v>0.72916666666666663</v>
      </c>
    </row>
    <row r="5" spans="1:4">
      <c r="A5" s="163">
        <v>0.36111111111111099</v>
      </c>
      <c r="B5" s="163">
        <f t="shared" si="0"/>
        <v>0.36458333333333331</v>
      </c>
      <c r="C5" s="163">
        <v>0.73611111111111105</v>
      </c>
      <c r="D5" s="163">
        <f t="shared" si="1"/>
        <v>0.72916666666666663</v>
      </c>
    </row>
    <row r="6" spans="1:4">
      <c r="A6" s="163">
        <v>0.36805555555555602</v>
      </c>
      <c r="B6" s="163">
        <f t="shared" si="0"/>
        <v>0.375</v>
      </c>
      <c r="C6" s="163">
        <v>0.74305555555555503</v>
      </c>
      <c r="D6" s="163">
        <f t="shared" si="1"/>
        <v>0.73958333333333326</v>
      </c>
    </row>
    <row r="7" spans="1:4">
      <c r="A7" s="163">
        <v>0.375</v>
      </c>
      <c r="B7" s="163">
        <f t="shared" si="0"/>
        <v>0.375</v>
      </c>
      <c r="C7" s="163">
        <v>0.75</v>
      </c>
      <c r="D7" s="163">
        <f t="shared" si="1"/>
        <v>0.75</v>
      </c>
    </row>
    <row r="8" spans="1:4">
      <c r="A8" s="163">
        <v>0.38194444444444497</v>
      </c>
      <c r="B8" s="163">
        <f t="shared" si="0"/>
        <v>0.38541666666666663</v>
      </c>
      <c r="C8" s="163">
        <v>0.75694444444444398</v>
      </c>
      <c r="D8" s="163">
        <f t="shared" si="1"/>
        <v>0.75</v>
      </c>
    </row>
    <row r="13" spans="1:4">
      <c r="B13" s="181" t="s">
        <v>372</v>
      </c>
      <c r="D13" s="181" t="s">
        <v>373</v>
      </c>
    </row>
    <row r="14" spans="1:4" ht="16.5">
      <c r="B14" s="134" t="s">
        <v>371</v>
      </c>
      <c r="D14" s="134" t="s">
        <v>370</v>
      </c>
    </row>
    <row r="16" spans="1:4" ht="16.5">
      <c r="B16" t="s">
        <v>369</v>
      </c>
      <c r="D16" t="s">
        <v>369</v>
      </c>
    </row>
  </sheetData>
  <phoneticPr fontId="2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C5"/>
  <sheetViews>
    <sheetView workbookViewId="0">
      <selection activeCell="A2" sqref="A2"/>
    </sheetView>
  </sheetViews>
  <sheetFormatPr defaultColWidth="9" defaultRowHeight="16.5"/>
  <cols>
    <col min="1" max="1" width="9" style="5"/>
    <col min="2" max="2" width="9" style="176"/>
    <col min="3" max="16384" width="9" style="5"/>
  </cols>
  <sheetData>
    <row r="1" spans="1:3">
      <c r="A1" s="5">
        <f>TIMEVALUE("6:00")</f>
        <v>0.25</v>
      </c>
      <c r="B1" s="178">
        <f>A1</f>
        <v>0.25</v>
      </c>
      <c r="C1" s="15" t="s">
        <v>53</v>
      </c>
    </row>
    <row r="2" spans="1:3">
      <c r="A2" s="5">
        <f>TIMEVALUE("18:30:25")</f>
        <v>0.77112268518518512</v>
      </c>
      <c r="B2" s="178">
        <f>A2</f>
        <v>0.77112268518518512</v>
      </c>
      <c r="C2" s="15" t="s">
        <v>54</v>
      </c>
    </row>
    <row r="3" spans="1:3">
      <c r="C3" s="15"/>
    </row>
    <row r="4" spans="1:3">
      <c r="A4" s="5">
        <f>TIMEVALUE("6:00 pm")</f>
        <v>0.75</v>
      </c>
      <c r="B4" s="178">
        <f t="shared" ref="B4:B5" si="0">A4</f>
        <v>0.75</v>
      </c>
      <c r="C4" s="5" t="s">
        <v>55</v>
      </c>
    </row>
    <row r="5" spans="1:3">
      <c r="A5" s="5">
        <f>TIMEVALUE("18:00")</f>
        <v>0.75</v>
      </c>
      <c r="B5" s="178">
        <f t="shared" si="0"/>
        <v>0.75</v>
      </c>
      <c r="C5" s="5" t="s">
        <v>56</v>
      </c>
    </row>
  </sheetData>
  <phoneticPr fontId="2" type="noConversion"/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F7"/>
  <sheetViews>
    <sheetView workbookViewId="0">
      <selection activeCell="F2" sqref="F2"/>
    </sheetView>
  </sheetViews>
  <sheetFormatPr defaultColWidth="9" defaultRowHeight="16.5"/>
  <cols>
    <col min="1" max="1" width="10.25" style="5" bestFit="1" customWidth="1"/>
    <col min="2" max="2" width="8.125" style="5" bestFit="1" customWidth="1"/>
    <col min="3" max="4" width="9" style="5"/>
    <col min="5" max="5" width="13.25" style="5" customWidth="1"/>
    <col min="6" max="6" width="10.25" style="5" customWidth="1"/>
    <col min="7" max="16384" width="9" style="5"/>
  </cols>
  <sheetData>
    <row r="1" spans="1:6">
      <c r="A1" s="17" t="s">
        <v>70</v>
      </c>
      <c r="B1" s="4" t="s">
        <v>71</v>
      </c>
      <c r="E1" s="17" t="s">
        <v>70</v>
      </c>
      <c r="F1" s="4" t="s">
        <v>71</v>
      </c>
    </row>
    <row r="2" spans="1:6">
      <c r="A2" s="20">
        <v>5.2083333333333336E-2</v>
      </c>
      <c r="B2" s="21">
        <f t="shared" ref="B2:B7" si="0">HOUR(A2)+ROUNDUP(MINUTE(A2)/30,0)/2</f>
        <v>1.5</v>
      </c>
      <c r="E2" s="20">
        <v>5.2083333333333336E-2</v>
      </c>
      <c r="F2" s="21">
        <f t="shared" ref="F2:F7" si="1">HOUR(E2)+IF(MINUTE(E2)=0,0,IF(MINUTE(E2)&lt;=30,0.5,1))</f>
        <v>1.5</v>
      </c>
    </row>
    <row r="3" spans="1:6">
      <c r="A3" s="20">
        <v>0.125</v>
      </c>
      <c r="B3" s="21">
        <f t="shared" si="0"/>
        <v>3</v>
      </c>
      <c r="E3" s="20">
        <v>0.125</v>
      </c>
      <c r="F3" s="21">
        <f t="shared" si="1"/>
        <v>3</v>
      </c>
    </row>
    <row r="4" spans="1:6">
      <c r="A4" s="20">
        <v>7.0833333333333331E-2</v>
      </c>
      <c r="B4" s="21">
        <f t="shared" si="0"/>
        <v>2</v>
      </c>
      <c r="E4" s="20">
        <v>7.0833333333333331E-2</v>
      </c>
      <c r="F4" s="21">
        <f t="shared" si="1"/>
        <v>2</v>
      </c>
    </row>
    <row r="5" spans="1:6">
      <c r="A5" s="20">
        <v>9.0277777777777776E-2</v>
      </c>
      <c r="B5" s="21">
        <f t="shared" si="0"/>
        <v>2.5</v>
      </c>
      <c r="E5" s="20">
        <v>9.0277777777777776E-2</v>
      </c>
      <c r="F5" s="21">
        <f t="shared" si="1"/>
        <v>2.5</v>
      </c>
    </row>
    <row r="6" spans="1:6">
      <c r="A6" s="20">
        <v>0.22569444444444445</v>
      </c>
      <c r="B6" s="21">
        <f t="shared" si="0"/>
        <v>5.5</v>
      </c>
      <c r="E6" s="20">
        <v>0.22569444444444445</v>
      </c>
      <c r="F6" s="21">
        <f t="shared" si="1"/>
        <v>5.5</v>
      </c>
    </row>
    <row r="7" spans="1:6">
      <c r="A7" s="20">
        <v>0.15902777777777777</v>
      </c>
      <c r="B7" s="21">
        <f t="shared" si="0"/>
        <v>4</v>
      </c>
      <c r="E7" s="20">
        <v>0.15902777777777777</v>
      </c>
      <c r="F7" s="21">
        <f t="shared" si="1"/>
        <v>4</v>
      </c>
    </row>
  </sheetData>
  <phoneticPr fontId="2" type="noConversion"/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F7DDD-B1D9-4E16-B3A8-15FD824C545E}">
  <sheetPr>
    <tabColor rgb="FFFFC000"/>
  </sheetPr>
  <dimension ref="A1:N44"/>
  <sheetViews>
    <sheetView workbookViewId="0">
      <selection activeCell="M2" sqref="M2"/>
    </sheetView>
  </sheetViews>
  <sheetFormatPr defaultColWidth="8.125" defaultRowHeight="16.5"/>
  <cols>
    <col min="1" max="2" width="8.125" style="141"/>
    <col min="3" max="3" width="5.375" style="141" bestFit="1" customWidth="1"/>
    <col min="4" max="4" width="7.375" style="141" bestFit="1" customWidth="1"/>
    <col min="5" max="5" width="7.375" style="141" customWidth="1"/>
    <col min="6" max="6" width="10.75" style="141" customWidth="1"/>
    <col min="7" max="7" width="8.25" style="141" customWidth="1"/>
    <col min="8" max="13" width="8.125" style="141"/>
    <col min="14" max="14" width="13" style="141" customWidth="1"/>
    <col min="15" max="15" width="17.875" style="141" customWidth="1"/>
    <col min="16" max="16384" width="8.125" style="141"/>
  </cols>
  <sheetData>
    <row r="1" spans="1:14" ht="19.5">
      <c r="A1" s="188" t="s">
        <v>386</v>
      </c>
      <c r="B1" s="189"/>
      <c r="C1" s="189"/>
      <c r="D1" s="189"/>
      <c r="E1" s="189"/>
      <c r="F1" s="189"/>
      <c r="G1" s="189"/>
      <c r="H1" s="190" t="s">
        <v>387</v>
      </c>
      <c r="I1" s="190" t="s">
        <v>388</v>
      </c>
      <c r="J1" s="190" t="s">
        <v>389</v>
      </c>
      <c r="K1" s="190" t="s">
        <v>390</v>
      </c>
      <c r="L1" s="190" t="s">
        <v>391</v>
      </c>
      <c r="M1" s="190" t="s">
        <v>392</v>
      </c>
    </row>
    <row r="2" spans="1:14">
      <c r="A2" s="191" t="s">
        <v>393</v>
      </c>
      <c r="B2" s="191" t="s">
        <v>0</v>
      </c>
      <c r="C2" s="191" t="s">
        <v>1</v>
      </c>
      <c r="D2" s="191" t="s">
        <v>394</v>
      </c>
      <c r="E2" s="191" t="s">
        <v>395</v>
      </c>
      <c r="F2" s="192">
        <v>38717</v>
      </c>
      <c r="G2" s="191" t="s">
        <v>396</v>
      </c>
      <c r="H2" s="193" t="s">
        <v>397</v>
      </c>
      <c r="I2" s="194" t="s">
        <v>398</v>
      </c>
      <c r="J2" s="195" t="s">
        <v>399</v>
      </c>
      <c r="K2" s="193" t="s">
        <v>400</v>
      </c>
      <c r="L2" s="196" t="s">
        <v>401</v>
      </c>
      <c r="M2" s="193" t="s">
        <v>401</v>
      </c>
      <c r="N2" s="190" t="s">
        <v>402</v>
      </c>
    </row>
    <row r="3" spans="1:14">
      <c r="A3" s="197" t="s">
        <v>403</v>
      </c>
      <c r="B3" s="195" t="s">
        <v>404</v>
      </c>
      <c r="C3" s="195" t="s">
        <v>7</v>
      </c>
      <c r="D3" s="198">
        <v>33046</v>
      </c>
      <c r="E3" s="198">
        <v>38737</v>
      </c>
      <c r="F3" s="199"/>
      <c r="G3" s="200"/>
    </row>
    <row r="4" spans="1:14">
      <c r="A4" s="197" t="s">
        <v>405</v>
      </c>
      <c r="B4" s="195" t="s">
        <v>406</v>
      </c>
      <c r="C4" s="195" t="s">
        <v>4</v>
      </c>
      <c r="D4" s="198">
        <v>33150</v>
      </c>
      <c r="E4" s="198">
        <v>38738</v>
      </c>
      <c r="F4" s="199"/>
      <c r="G4" s="200"/>
    </row>
    <row r="5" spans="1:14">
      <c r="A5" s="197" t="s">
        <v>407</v>
      </c>
      <c r="B5" s="195" t="s">
        <v>408</v>
      </c>
      <c r="C5" s="195" t="s">
        <v>4</v>
      </c>
      <c r="D5" s="198">
        <v>33265</v>
      </c>
      <c r="E5" s="198">
        <v>38739</v>
      </c>
      <c r="F5" s="199"/>
    </row>
    <row r="6" spans="1:14">
      <c r="A6" s="197" t="s">
        <v>409</v>
      </c>
      <c r="B6" s="195" t="s">
        <v>410</v>
      </c>
      <c r="C6" s="195" t="s">
        <v>7</v>
      </c>
      <c r="D6" s="198">
        <v>33311</v>
      </c>
      <c r="E6" s="198">
        <v>38740</v>
      </c>
      <c r="F6" s="199"/>
    </row>
    <row r="7" spans="1:14">
      <c r="A7" s="197" t="s">
        <v>411</v>
      </c>
      <c r="B7" s="195" t="s">
        <v>412</v>
      </c>
      <c r="C7" s="195" t="s">
        <v>4</v>
      </c>
      <c r="D7" s="198">
        <v>34524</v>
      </c>
      <c r="E7" s="198">
        <v>38741</v>
      </c>
      <c r="F7" s="199"/>
    </row>
    <row r="8" spans="1:14">
      <c r="A8" s="197" t="s">
        <v>413</v>
      </c>
      <c r="B8" s="195" t="s">
        <v>414</v>
      </c>
      <c r="C8" s="195" t="s">
        <v>4</v>
      </c>
      <c r="D8" s="198">
        <v>34838</v>
      </c>
      <c r="E8" s="198">
        <v>38742</v>
      </c>
      <c r="F8" s="199"/>
    </row>
    <row r="9" spans="1:14">
      <c r="A9" s="197" t="s">
        <v>415</v>
      </c>
      <c r="B9" s="195" t="s">
        <v>416</v>
      </c>
      <c r="C9" s="195" t="s">
        <v>4</v>
      </c>
      <c r="D9" s="198">
        <v>36132</v>
      </c>
      <c r="E9" s="198">
        <v>38743</v>
      </c>
      <c r="F9" s="199"/>
    </row>
    <row r="10" spans="1:14">
      <c r="A10" s="197" t="s">
        <v>417</v>
      </c>
      <c r="B10" s="195" t="s">
        <v>418</v>
      </c>
      <c r="C10" s="195" t="s">
        <v>7</v>
      </c>
      <c r="D10" s="198">
        <v>36132</v>
      </c>
      <c r="E10" s="198">
        <v>38744</v>
      </c>
      <c r="F10" s="199"/>
    </row>
    <row r="11" spans="1:14">
      <c r="A11" s="197" t="s">
        <v>419</v>
      </c>
      <c r="B11" s="195" t="s">
        <v>420</v>
      </c>
      <c r="C11" s="195" t="s">
        <v>4</v>
      </c>
      <c r="D11" s="198">
        <v>37003</v>
      </c>
      <c r="E11" s="198">
        <v>38745</v>
      </c>
      <c r="F11" s="199"/>
    </row>
    <row r="12" spans="1:14">
      <c r="A12" s="197" t="s">
        <v>421</v>
      </c>
      <c r="B12" s="195" t="s">
        <v>422</v>
      </c>
      <c r="C12" s="195" t="s">
        <v>7</v>
      </c>
      <c r="D12" s="198">
        <v>37112</v>
      </c>
      <c r="E12" s="198">
        <v>38746</v>
      </c>
      <c r="F12" s="199"/>
    </row>
    <row r="14" spans="1:14" s="159" customFormat="1">
      <c r="A14" s="158" t="s">
        <v>364</v>
      </c>
    </row>
    <row r="15" spans="1:14" s="159" customFormat="1"/>
    <row r="16" spans="1:14" s="159" customFormat="1"/>
    <row r="17" spans="1:1" s="159" customFormat="1"/>
    <row r="18" spans="1:1" s="159" customFormat="1"/>
    <row r="19" spans="1:1" s="159" customFormat="1"/>
    <row r="20" spans="1:1" s="159" customFormat="1"/>
    <row r="29" spans="1:1">
      <c r="A29" s="201" t="s">
        <v>423</v>
      </c>
    </row>
    <row r="30" spans="1:1" s="159" customFormat="1"/>
    <row r="31" spans="1:1" s="159" customFormat="1"/>
    <row r="32" spans="1:1" s="159" customFormat="1" ht="21">
      <c r="A32" s="202" t="s">
        <v>424</v>
      </c>
    </row>
    <row r="33" spans="1:2" s="159" customFormat="1" ht="21">
      <c r="A33" s="202" t="s">
        <v>425</v>
      </c>
    </row>
    <row r="34" spans="1:2" ht="21">
      <c r="A34" s="203" t="s">
        <v>426</v>
      </c>
    </row>
    <row r="35" spans="1:2" ht="21">
      <c r="A35" s="202" t="s">
        <v>427</v>
      </c>
    </row>
    <row r="44" spans="1:2">
      <c r="B44" s="190" t="s">
        <v>428</v>
      </c>
    </row>
  </sheetData>
  <phoneticPr fontId="2" type="noConversion"/>
  <pageMargins left="0.75" right="0.75" top="1" bottom="1" header="0.5" footer="0.5"/>
  <pageSetup paperSize="9" scale="90" orientation="landscape" r:id="rId1"/>
  <headerFooter alignWithMargins="0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776F0-C7E3-4481-A068-8320F8AC7B64}">
  <sheetPr filterMode="1">
    <tabColor rgb="FFFFC000"/>
  </sheetPr>
  <dimension ref="A1:W19"/>
  <sheetViews>
    <sheetView workbookViewId="0">
      <selection activeCell="R1" sqref="R1:R1048576"/>
    </sheetView>
  </sheetViews>
  <sheetFormatPr defaultColWidth="9" defaultRowHeight="16.5"/>
  <cols>
    <col min="1" max="1" width="9.5" style="134" bestFit="1" customWidth="1"/>
    <col min="2" max="2" width="8.625" style="134" customWidth="1"/>
    <col min="3" max="3" width="10.75" style="134" customWidth="1"/>
    <col min="4" max="5" width="7.625" style="134" customWidth="1"/>
    <col min="6" max="6" width="10.25" style="134" bestFit="1" customWidth="1"/>
    <col min="7" max="7" width="10.25" style="134" customWidth="1"/>
    <col min="8" max="9" width="7.375" style="134" bestFit="1" customWidth="1"/>
    <col min="10" max="10" width="10.375" style="134" customWidth="1"/>
    <col min="11" max="12" width="8.5" style="134" customWidth="1"/>
    <col min="13" max="13" width="9.5" style="134" bestFit="1" customWidth="1"/>
    <col min="14" max="14" width="11.375" style="134" customWidth="1"/>
    <col min="15" max="15" width="10.125" style="134" customWidth="1"/>
    <col min="16" max="18" width="9.5" style="134" customWidth="1"/>
    <col min="19" max="19" width="7.25" style="134" bestFit="1" customWidth="1"/>
    <col min="20" max="20" width="9" style="134"/>
    <col min="21" max="21" width="10.75" style="134" customWidth="1"/>
    <col min="22" max="22" width="10.125" style="134" customWidth="1"/>
    <col min="23" max="23" width="10.25" style="134" bestFit="1" customWidth="1"/>
    <col min="24" max="16384" width="9" style="134"/>
  </cols>
  <sheetData>
    <row r="1" spans="1:23">
      <c r="A1" s="217" t="s">
        <v>75</v>
      </c>
      <c r="B1" s="215">
        <f ca="1">TODAY()</f>
        <v>44739</v>
      </c>
      <c r="S1" s="187" t="s">
        <v>433</v>
      </c>
      <c r="T1" s="17" t="s">
        <v>75</v>
      </c>
      <c r="U1" s="186">
        <f ca="1">TODAY()</f>
        <v>44739</v>
      </c>
    </row>
    <row r="2" spans="1:23">
      <c r="G2" s="190" t="s">
        <v>387</v>
      </c>
      <c r="H2" s="190" t="s">
        <v>390</v>
      </c>
      <c r="I2" s="190" t="s">
        <v>392</v>
      </c>
      <c r="J2" s="190" t="s">
        <v>388</v>
      </c>
      <c r="K2" s="190" t="s">
        <v>389</v>
      </c>
      <c r="L2" s="190" t="s">
        <v>391</v>
      </c>
    </row>
    <row r="3" spans="1:23">
      <c r="G3" s="193" t="s">
        <v>397</v>
      </c>
      <c r="H3" s="193" t="s">
        <v>400</v>
      </c>
      <c r="I3" s="193" t="s">
        <v>401</v>
      </c>
      <c r="J3" s="194" t="s">
        <v>398</v>
      </c>
      <c r="K3" s="194" t="s">
        <v>399</v>
      </c>
      <c r="L3" s="196" t="s">
        <v>401</v>
      </c>
    </row>
    <row r="5" spans="1:23">
      <c r="G5" s="134" t="s">
        <v>39</v>
      </c>
      <c r="H5" s="134" t="s">
        <v>43</v>
      </c>
      <c r="I5" s="134" t="s">
        <v>42</v>
      </c>
      <c r="J5" s="134" t="s">
        <v>40</v>
      </c>
      <c r="K5" s="134" t="s">
        <v>41</v>
      </c>
      <c r="L5" s="134" t="s">
        <v>44</v>
      </c>
    </row>
    <row r="6" spans="1:23">
      <c r="A6" s="17" t="s">
        <v>0</v>
      </c>
      <c r="B6" s="17" t="s">
        <v>1</v>
      </c>
      <c r="C6" s="217" t="s">
        <v>2</v>
      </c>
      <c r="D6" s="17" t="s">
        <v>440</v>
      </c>
      <c r="E6" s="17" t="s">
        <v>441</v>
      </c>
      <c r="F6" s="209" t="s">
        <v>434</v>
      </c>
      <c r="G6" s="209" t="s">
        <v>438</v>
      </c>
      <c r="H6" s="209" t="s">
        <v>439</v>
      </c>
      <c r="I6" s="210" t="s">
        <v>435</v>
      </c>
      <c r="J6" s="194" t="s">
        <v>398</v>
      </c>
      <c r="K6" s="194" t="s">
        <v>399</v>
      </c>
      <c r="L6" s="196" t="s">
        <v>401</v>
      </c>
      <c r="M6" s="17" t="s">
        <v>436</v>
      </c>
      <c r="N6" s="216" t="s">
        <v>21</v>
      </c>
      <c r="O6" s="210" t="s">
        <v>437</v>
      </c>
      <c r="P6" s="211"/>
      <c r="Q6" s="211"/>
      <c r="R6" s="211"/>
      <c r="S6" s="17" t="s">
        <v>0</v>
      </c>
      <c r="T6" s="17" t="s">
        <v>1</v>
      </c>
      <c r="U6" s="17" t="s">
        <v>2</v>
      </c>
      <c r="V6" s="17" t="s">
        <v>434</v>
      </c>
      <c r="W6" s="17" t="s">
        <v>436</v>
      </c>
    </row>
    <row r="7" spans="1:23">
      <c r="A7" s="134" t="s">
        <v>3</v>
      </c>
      <c r="B7" s="134" t="s">
        <v>4</v>
      </c>
      <c r="C7" s="212">
        <v>29370</v>
      </c>
      <c r="D7" s="134">
        <f ca="1">YEAR(NOW())-YEAR(C7)</f>
        <v>42</v>
      </c>
      <c r="E7" s="134">
        <f ca="1">(B1-C7)/365.25</f>
        <v>42.078028747433265</v>
      </c>
      <c r="F7" s="134">
        <f t="shared" ref="F7" ca="1" si="0">YEAR(NOW())-YEAR(C7)-IF(TODAY()&gt;=DATE(YEAR(TODAY()),MONTH(C7),DAY(C7)),0,1)</f>
        <v>42</v>
      </c>
      <c r="G7" s="134">
        <f ca="1">DATEDIF(C7,NOW(),"Y")</f>
        <v>42</v>
      </c>
      <c r="H7" s="213">
        <f ca="1">DATEDIF(C7,NOW(),"YM")</f>
        <v>0</v>
      </c>
      <c r="I7" s="213">
        <f ca="1">DATEDIF(C7,NOW(),"Md")</f>
        <v>29</v>
      </c>
      <c r="J7" s="213">
        <f ca="1">DATEDIF(C7,NOW(),"M")</f>
        <v>504</v>
      </c>
      <c r="K7" s="213">
        <f ca="1">DATEDIF(C7,NOW(),"d")</f>
        <v>15369</v>
      </c>
      <c r="L7" s="213">
        <f ca="1">DATEDIF(C7,NOW(),"yd")</f>
        <v>29</v>
      </c>
      <c r="M7" s="134" t="str">
        <f ca="1">IF(TODAY()&gt;=DATE(YEAR(TODAY()),MONTH(C7),DAY(C7)),"已滿","未滿")</f>
        <v>已滿</v>
      </c>
      <c r="N7" s="212">
        <v>35123</v>
      </c>
      <c r="O7" s="214">
        <f ca="1">DATEDIF(N7,B1,"Y")</f>
        <v>26</v>
      </c>
      <c r="P7" s="214"/>
      <c r="Q7" s="214"/>
      <c r="R7" s="214"/>
      <c r="S7" s="134" t="s">
        <v>3</v>
      </c>
      <c r="T7" s="134" t="s">
        <v>4</v>
      </c>
      <c r="U7" s="212">
        <v>29370</v>
      </c>
    </row>
    <row r="8" spans="1:23">
      <c r="A8" s="134" t="s">
        <v>5</v>
      </c>
      <c r="B8" s="134" t="s">
        <v>4</v>
      </c>
      <c r="C8" s="212">
        <v>27848</v>
      </c>
      <c r="D8" s="212"/>
      <c r="E8" s="212"/>
      <c r="N8" s="212">
        <v>29406</v>
      </c>
      <c r="O8" s="214"/>
      <c r="P8" s="214"/>
      <c r="Q8" s="214"/>
      <c r="R8" s="214"/>
      <c r="S8" s="134" t="s">
        <v>5</v>
      </c>
      <c r="T8" s="134" t="s">
        <v>4</v>
      </c>
      <c r="U8" s="212">
        <v>27848</v>
      </c>
    </row>
    <row r="9" spans="1:23">
      <c r="A9" s="134" t="s">
        <v>6</v>
      </c>
      <c r="B9" s="134" t="s">
        <v>7</v>
      </c>
      <c r="C9" s="212">
        <v>23743</v>
      </c>
      <c r="D9" s="212"/>
      <c r="E9" s="212"/>
      <c r="N9" s="212">
        <v>30317</v>
      </c>
      <c r="O9" s="214"/>
      <c r="P9" s="214"/>
      <c r="Q9" s="214"/>
      <c r="R9" s="214"/>
      <c r="S9" s="134" t="s">
        <v>6</v>
      </c>
      <c r="T9" s="134" t="s">
        <v>7</v>
      </c>
      <c r="U9" s="212">
        <v>23743</v>
      </c>
    </row>
    <row r="10" spans="1:23">
      <c r="A10" s="134" t="s">
        <v>8</v>
      </c>
      <c r="B10" s="134" t="s">
        <v>7</v>
      </c>
      <c r="C10" s="212">
        <v>29533</v>
      </c>
      <c r="D10" s="212"/>
      <c r="E10" s="212"/>
      <c r="N10" s="212">
        <v>27600</v>
      </c>
      <c r="O10" s="214"/>
      <c r="P10" s="214"/>
      <c r="Q10" s="214"/>
      <c r="R10" s="214"/>
      <c r="S10" s="134" t="s">
        <v>8</v>
      </c>
      <c r="T10" s="134" t="s">
        <v>7</v>
      </c>
      <c r="U10" s="212">
        <v>29533</v>
      </c>
    </row>
    <row r="11" spans="1:23">
      <c r="A11" s="134" t="s">
        <v>9</v>
      </c>
      <c r="B11" s="134" t="s">
        <v>7</v>
      </c>
      <c r="C11" s="212">
        <v>27759</v>
      </c>
      <c r="D11" s="212"/>
      <c r="E11" s="212"/>
      <c r="N11" s="212">
        <v>35420</v>
      </c>
      <c r="O11" s="214"/>
      <c r="P11" s="214"/>
      <c r="Q11" s="214"/>
      <c r="R11" s="214"/>
      <c r="S11" s="134" t="s">
        <v>9</v>
      </c>
      <c r="T11" s="134" t="s">
        <v>7</v>
      </c>
      <c r="U11" s="212">
        <v>27759</v>
      </c>
    </row>
    <row r="12" spans="1:23">
      <c r="A12" s="134" t="s">
        <v>10</v>
      </c>
      <c r="B12" s="134" t="s">
        <v>4</v>
      </c>
      <c r="C12" s="212">
        <v>26683</v>
      </c>
      <c r="D12" s="212"/>
      <c r="E12" s="212"/>
      <c r="N12" s="212">
        <v>36186</v>
      </c>
      <c r="O12" s="214"/>
      <c r="P12" s="214"/>
      <c r="Q12" s="214"/>
      <c r="R12" s="214"/>
      <c r="S12" s="134" t="s">
        <v>10</v>
      </c>
      <c r="T12" s="134" t="s">
        <v>4</v>
      </c>
      <c r="U12" s="212">
        <v>26683</v>
      </c>
    </row>
    <row r="14" spans="1:23" hidden="1">
      <c r="A14" s="134" t="s">
        <v>13</v>
      </c>
      <c r="B14" s="186">
        <v>28590</v>
      </c>
    </row>
    <row r="15" spans="1:23" hidden="1">
      <c r="A15" s="134" t="s">
        <v>15</v>
      </c>
      <c r="B15" s="186">
        <v>33420</v>
      </c>
    </row>
    <row r="16" spans="1:23" hidden="1">
      <c r="A16" s="134" t="s">
        <v>16</v>
      </c>
      <c r="B16" s="186">
        <v>34186</v>
      </c>
    </row>
    <row r="19" spans="5:5">
      <c r="E19" s="23" t="s">
        <v>365</v>
      </c>
    </row>
  </sheetData>
  <phoneticPr fontId="2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F20"/>
  <sheetViews>
    <sheetView topLeftCell="A10" workbookViewId="0">
      <selection sqref="A1:A10"/>
    </sheetView>
  </sheetViews>
  <sheetFormatPr defaultColWidth="9" defaultRowHeight="15.75"/>
  <cols>
    <col min="1" max="1" width="9" style="62"/>
    <col min="2" max="2" width="41.5" style="62" customWidth="1"/>
    <col min="3" max="3" width="31.625" style="62" bestFit="1" customWidth="1"/>
    <col min="4" max="4" width="9.125" style="62" customWidth="1"/>
    <col min="5" max="5" width="10.5" style="62" bestFit="1" customWidth="1"/>
    <col min="6" max="16384" width="9" style="62"/>
  </cols>
  <sheetData>
    <row r="1" spans="1:6" ht="16.5">
      <c r="A1" s="74" t="s">
        <v>205</v>
      </c>
      <c r="B1" s="74" t="s">
        <v>168</v>
      </c>
      <c r="C1" s="61">
        <f t="shared" ref="C1:C17" ca="1" si="0">NOW()</f>
        <v>44739.841363657404</v>
      </c>
      <c r="E1" s="63">
        <f t="shared" ref="E1:E17" ca="1" si="1">NOW()</f>
        <v>44739.841363657404</v>
      </c>
      <c r="F1" s="62" t="s">
        <v>206</v>
      </c>
    </row>
    <row r="2" spans="1:6" ht="16.5">
      <c r="A2" s="62" t="s">
        <v>207</v>
      </c>
      <c r="B2" s="74" t="s">
        <v>208</v>
      </c>
      <c r="C2" s="73">
        <f t="shared" ca="1" si="0"/>
        <v>44739.841363657404</v>
      </c>
      <c r="E2" s="63">
        <f t="shared" ca="1" si="1"/>
        <v>44739.841363657404</v>
      </c>
    </row>
    <row r="3" spans="1:6" ht="16.5">
      <c r="A3" s="62" t="s">
        <v>209</v>
      </c>
      <c r="B3" s="74" t="s">
        <v>210</v>
      </c>
      <c r="C3" s="72">
        <f t="shared" ca="1" si="0"/>
        <v>44739.841363657404</v>
      </c>
      <c r="E3" s="63">
        <f t="shared" ca="1" si="1"/>
        <v>44739.841363657404</v>
      </c>
    </row>
    <row r="4" spans="1:6" ht="16.5">
      <c r="A4" s="62" t="s">
        <v>211</v>
      </c>
      <c r="B4" s="74" t="s">
        <v>212</v>
      </c>
      <c r="C4" s="64">
        <f t="shared" ca="1" si="0"/>
        <v>44739.841363657404</v>
      </c>
      <c r="E4" s="63">
        <f t="shared" ca="1" si="1"/>
        <v>44739.841363657404</v>
      </c>
    </row>
    <row r="5" spans="1:6" ht="16.5">
      <c r="A5" s="62" t="s">
        <v>213</v>
      </c>
      <c r="B5" s="74" t="s">
        <v>214</v>
      </c>
      <c r="C5" s="63">
        <f t="shared" ca="1" si="0"/>
        <v>44739.841363657404</v>
      </c>
      <c r="E5" s="63">
        <f t="shared" ca="1" si="1"/>
        <v>44739.841363657404</v>
      </c>
    </row>
    <row r="6" spans="1:6" ht="16.5">
      <c r="A6" s="62" t="s">
        <v>215</v>
      </c>
      <c r="B6" s="74" t="s">
        <v>216</v>
      </c>
      <c r="C6" s="75">
        <f t="shared" ca="1" si="0"/>
        <v>44739.841363657404</v>
      </c>
      <c r="E6" s="63">
        <f t="shared" ca="1" si="1"/>
        <v>44739.841363657404</v>
      </c>
    </row>
    <row r="7" spans="1:6" ht="16.5">
      <c r="A7" s="62" t="s">
        <v>217</v>
      </c>
      <c r="B7" s="74" t="s">
        <v>218</v>
      </c>
      <c r="C7" s="76">
        <f t="shared" ca="1" si="0"/>
        <v>44739.841363657404</v>
      </c>
      <c r="E7" s="63">
        <f t="shared" ca="1" si="1"/>
        <v>44739.841363657404</v>
      </c>
    </row>
    <row r="8" spans="1:6" ht="16.5">
      <c r="A8" s="62" t="s">
        <v>219</v>
      </c>
      <c r="B8" s="74" t="s">
        <v>220</v>
      </c>
      <c r="C8" s="77">
        <f t="shared" ca="1" si="0"/>
        <v>44739.841363657404</v>
      </c>
      <c r="E8" s="63">
        <f t="shared" ca="1" si="1"/>
        <v>44739.841363657404</v>
      </c>
    </row>
    <row r="9" spans="1:6" ht="16.5">
      <c r="A9" s="62" t="s">
        <v>221</v>
      </c>
      <c r="B9" s="78" t="s">
        <v>222</v>
      </c>
      <c r="C9" s="66">
        <f t="shared" ca="1" si="0"/>
        <v>44739.841363657404</v>
      </c>
      <c r="E9" s="63">
        <f t="shared" ca="1" si="1"/>
        <v>44739.841363657404</v>
      </c>
    </row>
    <row r="10" spans="1:6" ht="16.5">
      <c r="A10" s="62" t="s">
        <v>223</v>
      </c>
      <c r="B10" s="74" t="s">
        <v>224</v>
      </c>
      <c r="C10" s="79">
        <f t="shared" ca="1" si="0"/>
        <v>44739.841363657404</v>
      </c>
      <c r="E10" s="63">
        <f t="shared" ca="1" si="1"/>
        <v>44739.841363657404</v>
      </c>
    </row>
    <row r="11" spans="1:6" ht="16.5">
      <c r="A11" s="62" t="s">
        <v>225</v>
      </c>
      <c r="B11" s="74" t="s">
        <v>226</v>
      </c>
      <c r="C11" s="80">
        <f t="shared" ca="1" si="0"/>
        <v>44739.841363657404</v>
      </c>
      <c r="E11" s="63">
        <f t="shared" ca="1" si="1"/>
        <v>44739.841363657404</v>
      </c>
    </row>
    <row r="12" spans="1:6" ht="16.5">
      <c r="A12" s="62" t="s">
        <v>227</v>
      </c>
      <c r="B12" s="74" t="s">
        <v>228</v>
      </c>
      <c r="C12" s="69">
        <f t="shared" ca="1" si="0"/>
        <v>44739.841363657404</v>
      </c>
      <c r="E12" s="63">
        <f t="shared" ca="1" si="1"/>
        <v>44739.841363657404</v>
      </c>
    </row>
    <row r="13" spans="1:6" ht="16.5">
      <c r="A13" s="62" t="s">
        <v>229</v>
      </c>
      <c r="B13" s="74" t="s">
        <v>230</v>
      </c>
      <c r="C13" s="75">
        <f t="shared" ca="1" si="0"/>
        <v>44739.841363657404</v>
      </c>
      <c r="E13" s="63">
        <f t="shared" ca="1" si="1"/>
        <v>44739.841363657404</v>
      </c>
    </row>
    <row r="14" spans="1:6" ht="16.5">
      <c r="A14" s="62" t="s">
        <v>231</v>
      </c>
      <c r="B14" s="74" t="s">
        <v>232</v>
      </c>
      <c r="C14" s="81">
        <f t="shared" ca="1" si="0"/>
        <v>44739.841363657404</v>
      </c>
      <c r="E14" s="63">
        <f t="shared" ca="1" si="1"/>
        <v>44739.841363657404</v>
      </c>
    </row>
    <row r="15" spans="1:6" ht="16.5">
      <c r="A15" s="62" t="s">
        <v>233</v>
      </c>
      <c r="B15" s="74" t="s">
        <v>234</v>
      </c>
      <c r="C15" s="82">
        <f t="shared" ca="1" si="0"/>
        <v>44739.841363657404</v>
      </c>
      <c r="E15" s="63">
        <f t="shared" ca="1" si="1"/>
        <v>44739.841363657404</v>
      </c>
    </row>
    <row r="16" spans="1:6" ht="16.5">
      <c r="A16" s="62" t="s">
        <v>235</v>
      </c>
      <c r="B16" s="74" t="s">
        <v>236</v>
      </c>
      <c r="C16" s="83">
        <f t="shared" ca="1" si="0"/>
        <v>44739.841363657404</v>
      </c>
      <c r="E16" s="63">
        <f t="shared" ca="1" si="1"/>
        <v>44739.841363657404</v>
      </c>
    </row>
    <row r="17" spans="1:5" ht="16.5">
      <c r="A17" s="62" t="s">
        <v>237</v>
      </c>
      <c r="B17" s="74" t="s">
        <v>238</v>
      </c>
      <c r="C17" s="84">
        <f t="shared" ca="1" si="0"/>
        <v>44739.841363657404</v>
      </c>
      <c r="E17" s="63">
        <f t="shared" ca="1" si="1"/>
        <v>44739.841363657404</v>
      </c>
    </row>
    <row r="19" spans="1:5" ht="16.5">
      <c r="A19" s="74" t="s">
        <v>239</v>
      </c>
      <c r="B19" s="78" t="s">
        <v>240</v>
      </c>
      <c r="C19" s="85" t="s">
        <v>241</v>
      </c>
      <c r="D19" s="64">
        <v>38711</v>
      </c>
    </row>
    <row r="20" spans="1:5" ht="16.5">
      <c r="B20" s="86"/>
      <c r="C20" s="71"/>
    </row>
  </sheetData>
  <phoneticPr fontId="2" type="noConversion"/>
  <pageMargins left="0.6" right="0.5699999999999999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6" tint="-0.249977111117893"/>
  </sheetPr>
  <dimension ref="A1:C11"/>
  <sheetViews>
    <sheetView workbookViewId="0">
      <selection activeCell="B1" sqref="B1"/>
    </sheetView>
  </sheetViews>
  <sheetFormatPr defaultColWidth="9" defaultRowHeight="16.5"/>
  <cols>
    <col min="1" max="1" width="10.125" style="5" customWidth="1"/>
    <col min="2" max="5" width="9" style="5"/>
    <col min="6" max="6" width="9.5" style="5" bestFit="1" customWidth="1"/>
    <col min="7" max="16384" width="9" style="5"/>
  </cols>
  <sheetData>
    <row r="1" spans="1:3">
      <c r="A1" s="7">
        <v>39223</v>
      </c>
      <c r="B1" s="5">
        <f>WEEKDAY("2007/5/21",2)</f>
        <v>1</v>
      </c>
      <c r="C1" s="15" t="s">
        <v>45</v>
      </c>
    </row>
    <row r="2" spans="1:3">
      <c r="A2" s="7">
        <v>39250</v>
      </c>
      <c r="B2" s="15">
        <f>WEEKDAY(A2,2)</f>
        <v>7</v>
      </c>
      <c r="C2" s="5" t="s">
        <v>46</v>
      </c>
    </row>
    <row r="5" spans="1:3">
      <c r="A5" s="7">
        <v>39281</v>
      </c>
      <c r="B5" s="16">
        <v>39281</v>
      </c>
    </row>
    <row r="8" spans="1:3">
      <c r="A8" s="17" t="s">
        <v>47</v>
      </c>
      <c r="B8" s="17" t="s">
        <v>48</v>
      </c>
    </row>
    <row r="9" spans="1:3">
      <c r="A9" s="15" t="s">
        <v>25</v>
      </c>
      <c r="B9" s="5" t="str">
        <f>TEXT(A9,"ddddddd")</f>
        <v>Monday</v>
      </c>
      <c r="C9" s="5" t="s">
        <v>49</v>
      </c>
    </row>
    <row r="10" spans="1:3">
      <c r="A10" s="15" t="s">
        <v>26</v>
      </c>
      <c r="B10" s="5" t="str">
        <f>TEXT(A10,"aaa")</f>
        <v>週五</v>
      </c>
      <c r="C10" s="5" t="s">
        <v>50</v>
      </c>
    </row>
    <row r="11" spans="1:3">
      <c r="A11" s="15" t="s">
        <v>51</v>
      </c>
      <c r="B11" s="5" t="str">
        <f>TEXT(A11,"ddd")</f>
        <v>Wed</v>
      </c>
      <c r="C11" s="5" t="s">
        <v>52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E91DC-79C6-43C5-9028-8992DA46DCBD}">
  <sheetPr>
    <tabColor rgb="FF92D050"/>
  </sheetPr>
  <dimension ref="A1:Q1097"/>
  <sheetViews>
    <sheetView workbookViewId="0">
      <selection activeCell="T6" sqref="T6"/>
    </sheetView>
  </sheetViews>
  <sheetFormatPr defaultRowHeight="15.75"/>
  <cols>
    <col min="1" max="1" width="10.375" bestFit="1" customWidth="1"/>
    <col min="2" max="2" width="6.25" bestFit="1" customWidth="1"/>
    <col min="3" max="3" width="7.875" customWidth="1"/>
    <col min="4" max="4" width="10.375" bestFit="1" customWidth="1"/>
    <col min="5" max="5" width="7.25" customWidth="1"/>
    <col min="6" max="6" width="5.25" bestFit="1" customWidth="1"/>
    <col min="7" max="7" width="5.375" customWidth="1"/>
    <col min="8" max="9" width="3.25" bestFit="1" customWidth="1"/>
    <col min="11" max="11" width="9.25" bestFit="1" customWidth="1"/>
    <col min="12" max="12" width="5.75" customWidth="1"/>
    <col min="13" max="13" width="4.125" customWidth="1"/>
    <col min="14" max="14" width="3.875" customWidth="1"/>
    <col min="15" max="16" width="5.25" bestFit="1" customWidth="1"/>
  </cols>
  <sheetData>
    <row r="1" spans="1:17" ht="33">
      <c r="A1" s="134" t="s">
        <v>76</v>
      </c>
      <c r="B1" s="168" t="s">
        <v>380</v>
      </c>
      <c r="C1" s="171" t="s">
        <v>376</v>
      </c>
      <c r="D1" s="134" t="s">
        <v>76</v>
      </c>
      <c r="E1" s="171" t="s">
        <v>376</v>
      </c>
      <c r="F1" s="173" t="s">
        <v>380</v>
      </c>
      <c r="G1" s="134" t="s">
        <v>36</v>
      </c>
      <c r="H1" s="134" t="s">
        <v>37</v>
      </c>
      <c r="I1" s="134" t="s">
        <v>38</v>
      </c>
      <c r="J1" s="134" t="s">
        <v>377</v>
      </c>
      <c r="K1" s="172" t="s">
        <v>378</v>
      </c>
      <c r="O1" s="170" t="s">
        <v>375</v>
      </c>
      <c r="P1" s="169" t="s">
        <v>379</v>
      </c>
      <c r="Q1" s="173" t="s">
        <v>381</v>
      </c>
    </row>
    <row r="2" spans="1:17">
      <c r="A2" s="49">
        <v>36526</v>
      </c>
      <c r="B2" s="167">
        <v>10</v>
      </c>
      <c r="C2" s="167">
        <f>WEEKNUM(A2,2)</f>
        <v>1</v>
      </c>
      <c r="D2" s="49">
        <v>36526</v>
      </c>
      <c r="E2" s="167">
        <f>WEEKNUM(D2,2)</f>
        <v>1</v>
      </c>
      <c r="F2" s="167">
        <v>10</v>
      </c>
      <c r="G2">
        <f>YEAR(D2)</f>
        <v>2000</v>
      </c>
      <c r="H2">
        <f>MONTH(D2)</f>
        <v>1</v>
      </c>
      <c r="I2">
        <f>DAY(D2)</f>
        <v>1</v>
      </c>
      <c r="J2" s="49">
        <f>DATE(G2,H2,I2)</f>
        <v>36526</v>
      </c>
      <c r="K2" s="49">
        <f>EOMONTH(D2,0)</f>
        <v>36556</v>
      </c>
      <c r="O2">
        <v>1</v>
      </c>
      <c r="P2">
        <f>COUNTIF($E:$E,O2)</f>
        <v>2</v>
      </c>
      <c r="Q2">
        <f>SUMIF(E:E,O2,F:F)</f>
        <v>30</v>
      </c>
    </row>
    <row r="3" spans="1:17">
      <c r="A3" s="49">
        <v>36527</v>
      </c>
      <c r="B3" s="167">
        <v>20</v>
      </c>
      <c r="C3" s="167">
        <f t="shared" ref="C3:C66" si="0">WEEKNUM(A3,2)</f>
        <v>1</v>
      </c>
      <c r="D3" s="49">
        <v>36527</v>
      </c>
      <c r="E3" s="167">
        <f t="shared" ref="E3:E66" si="1">WEEKNUM(D3,2)</f>
        <v>1</v>
      </c>
      <c r="F3" s="167">
        <v>20</v>
      </c>
      <c r="O3">
        <v>2</v>
      </c>
      <c r="P3">
        <f t="shared" ref="P3:P54" si="2">COUNTIF($E:$E,O3)</f>
        <v>7</v>
      </c>
      <c r="Q3">
        <f t="shared" ref="Q3:Q54" si="3">SUMIF(E:E,O3,F:F)</f>
        <v>420</v>
      </c>
    </row>
    <row r="4" spans="1:17">
      <c r="A4" s="49">
        <v>36528</v>
      </c>
      <c r="B4" s="167">
        <v>30</v>
      </c>
      <c r="C4" s="167">
        <f t="shared" si="0"/>
        <v>2</v>
      </c>
      <c r="D4" s="49">
        <v>36528</v>
      </c>
      <c r="E4" s="167">
        <f t="shared" si="1"/>
        <v>2</v>
      </c>
      <c r="F4" s="167">
        <v>30</v>
      </c>
      <c r="O4">
        <v>3</v>
      </c>
      <c r="P4">
        <f t="shared" si="2"/>
        <v>7</v>
      </c>
      <c r="Q4">
        <f t="shared" si="3"/>
        <v>910</v>
      </c>
    </row>
    <row r="5" spans="1:17">
      <c r="A5" s="49">
        <v>36529</v>
      </c>
      <c r="B5" s="167">
        <v>40</v>
      </c>
      <c r="C5" s="167">
        <f t="shared" si="0"/>
        <v>2</v>
      </c>
      <c r="D5" s="49">
        <v>36529</v>
      </c>
      <c r="E5" s="167">
        <f t="shared" si="1"/>
        <v>2</v>
      </c>
      <c r="F5" s="167">
        <v>40</v>
      </c>
      <c r="O5">
        <v>4</v>
      </c>
      <c r="P5">
        <f t="shared" si="2"/>
        <v>7</v>
      </c>
      <c r="Q5">
        <f t="shared" si="3"/>
        <v>1400</v>
      </c>
    </row>
    <row r="6" spans="1:17">
      <c r="A6" s="49">
        <v>36530</v>
      </c>
      <c r="B6" s="167">
        <v>50</v>
      </c>
      <c r="C6" s="167">
        <f t="shared" si="0"/>
        <v>2</v>
      </c>
      <c r="D6" s="49">
        <v>36530</v>
      </c>
      <c r="E6" s="167">
        <f t="shared" si="1"/>
        <v>2</v>
      </c>
      <c r="F6" s="167">
        <v>50</v>
      </c>
      <c r="O6">
        <v>5</v>
      </c>
      <c r="P6">
        <f t="shared" si="2"/>
        <v>7</v>
      </c>
      <c r="Q6">
        <f t="shared" si="3"/>
        <v>1890</v>
      </c>
    </row>
    <row r="7" spans="1:17">
      <c r="A7" s="49">
        <v>36531</v>
      </c>
      <c r="B7" s="167">
        <v>60</v>
      </c>
      <c r="C7" s="167">
        <f t="shared" si="0"/>
        <v>2</v>
      </c>
      <c r="D7" s="49">
        <v>36531</v>
      </c>
      <c r="E7" s="167">
        <f t="shared" si="1"/>
        <v>2</v>
      </c>
      <c r="F7" s="167">
        <v>60</v>
      </c>
      <c r="O7">
        <v>6</v>
      </c>
      <c r="P7">
        <f t="shared" si="2"/>
        <v>7</v>
      </c>
      <c r="Q7">
        <f t="shared" si="3"/>
        <v>2380</v>
      </c>
    </row>
    <row r="8" spans="1:17">
      <c r="A8" s="49">
        <v>36532</v>
      </c>
      <c r="B8" s="167">
        <v>70</v>
      </c>
      <c r="C8" s="167">
        <f t="shared" si="0"/>
        <v>2</v>
      </c>
      <c r="D8" s="49">
        <v>36532</v>
      </c>
      <c r="E8" s="167">
        <f t="shared" si="1"/>
        <v>2</v>
      </c>
      <c r="F8" s="167">
        <v>70</v>
      </c>
      <c r="O8">
        <v>7</v>
      </c>
      <c r="P8">
        <f t="shared" si="2"/>
        <v>7</v>
      </c>
      <c r="Q8">
        <f t="shared" si="3"/>
        <v>2870</v>
      </c>
    </row>
    <row r="9" spans="1:17">
      <c r="A9" s="49">
        <v>36533</v>
      </c>
      <c r="B9" s="167">
        <v>80</v>
      </c>
      <c r="C9" s="167">
        <f t="shared" si="0"/>
        <v>2</v>
      </c>
      <c r="D9" s="49">
        <v>36533</v>
      </c>
      <c r="E9" s="167">
        <f t="shared" si="1"/>
        <v>2</v>
      </c>
      <c r="F9" s="167">
        <v>80</v>
      </c>
      <c r="O9">
        <v>8</v>
      </c>
      <c r="P9">
        <f t="shared" si="2"/>
        <v>7</v>
      </c>
      <c r="Q9">
        <f t="shared" si="3"/>
        <v>3360</v>
      </c>
    </row>
    <row r="10" spans="1:17">
      <c r="A10" s="49">
        <v>36534</v>
      </c>
      <c r="B10" s="167">
        <v>90</v>
      </c>
      <c r="C10" s="167">
        <f t="shared" si="0"/>
        <v>2</v>
      </c>
      <c r="D10" s="49">
        <v>36534</v>
      </c>
      <c r="E10" s="167">
        <f t="shared" si="1"/>
        <v>2</v>
      </c>
      <c r="F10" s="167">
        <v>90</v>
      </c>
      <c r="O10">
        <v>9</v>
      </c>
      <c r="P10">
        <f t="shared" si="2"/>
        <v>7</v>
      </c>
      <c r="Q10">
        <f t="shared" si="3"/>
        <v>3850</v>
      </c>
    </row>
    <row r="11" spans="1:17">
      <c r="A11" s="49">
        <v>36535</v>
      </c>
      <c r="B11" s="167">
        <v>100</v>
      </c>
      <c r="C11" s="167">
        <f t="shared" si="0"/>
        <v>3</v>
      </c>
      <c r="D11" s="49">
        <v>36535</v>
      </c>
      <c r="E11" s="167">
        <f t="shared" si="1"/>
        <v>3</v>
      </c>
      <c r="F11" s="167">
        <v>100</v>
      </c>
      <c r="O11">
        <v>10</v>
      </c>
      <c r="P11">
        <f t="shared" si="2"/>
        <v>7</v>
      </c>
      <c r="Q11">
        <f t="shared" si="3"/>
        <v>4340</v>
      </c>
    </row>
    <row r="12" spans="1:17">
      <c r="A12" s="49">
        <v>36536</v>
      </c>
      <c r="B12" s="167">
        <v>110</v>
      </c>
      <c r="C12" s="167">
        <f t="shared" si="0"/>
        <v>3</v>
      </c>
      <c r="D12" s="49">
        <v>36536</v>
      </c>
      <c r="E12" s="167">
        <f t="shared" si="1"/>
        <v>3</v>
      </c>
      <c r="F12" s="167">
        <v>110</v>
      </c>
      <c r="O12">
        <v>11</v>
      </c>
      <c r="P12">
        <f t="shared" si="2"/>
        <v>7</v>
      </c>
      <c r="Q12">
        <f t="shared" si="3"/>
        <v>4830</v>
      </c>
    </row>
    <row r="13" spans="1:17">
      <c r="A13" s="49">
        <v>36537</v>
      </c>
      <c r="B13" s="167">
        <v>120</v>
      </c>
      <c r="C13" s="167">
        <f t="shared" si="0"/>
        <v>3</v>
      </c>
      <c r="D13" s="49">
        <v>36537</v>
      </c>
      <c r="E13" s="167">
        <f t="shared" si="1"/>
        <v>3</v>
      </c>
      <c r="F13" s="167">
        <v>120</v>
      </c>
      <c r="O13">
        <v>12</v>
      </c>
      <c r="P13">
        <f t="shared" si="2"/>
        <v>7</v>
      </c>
      <c r="Q13">
        <f t="shared" si="3"/>
        <v>5320</v>
      </c>
    </row>
    <row r="14" spans="1:17">
      <c r="A14" s="49">
        <v>36538</v>
      </c>
      <c r="B14" s="167">
        <v>130</v>
      </c>
      <c r="C14" s="167">
        <f t="shared" si="0"/>
        <v>3</v>
      </c>
      <c r="D14" s="49">
        <v>36538</v>
      </c>
      <c r="E14" s="167">
        <f t="shared" si="1"/>
        <v>3</v>
      </c>
      <c r="F14" s="167">
        <v>130</v>
      </c>
      <c r="O14">
        <v>13</v>
      </c>
      <c r="P14">
        <f t="shared" si="2"/>
        <v>7</v>
      </c>
      <c r="Q14">
        <f t="shared" si="3"/>
        <v>5810</v>
      </c>
    </row>
    <row r="15" spans="1:17">
      <c r="A15" s="49">
        <v>36539</v>
      </c>
      <c r="B15" s="167">
        <v>140</v>
      </c>
      <c r="C15" s="167">
        <f t="shared" si="0"/>
        <v>3</v>
      </c>
      <c r="D15" s="49">
        <v>36539</v>
      </c>
      <c r="E15" s="167">
        <f t="shared" si="1"/>
        <v>3</v>
      </c>
      <c r="F15" s="167">
        <v>140</v>
      </c>
      <c r="O15">
        <v>14</v>
      </c>
      <c r="P15">
        <f t="shared" si="2"/>
        <v>7</v>
      </c>
      <c r="Q15">
        <f t="shared" si="3"/>
        <v>6300</v>
      </c>
    </row>
    <row r="16" spans="1:17">
      <c r="A16" s="49">
        <v>36540</v>
      </c>
      <c r="B16" s="167">
        <v>150</v>
      </c>
      <c r="C16" s="167">
        <f t="shared" si="0"/>
        <v>3</v>
      </c>
      <c r="D16" s="49">
        <v>36540</v>
      </c>
      <c r="E16" s="167">
        <f t="shared" si="1"/>
        <v>3</v>
      </c>
      <c r="F16" s="167">
        <v>150</v>
      </c>
      <c r="O16">
        <v>15</v>
      </c>
      <c r="P16">
        <f t="shared" si="2"/>
        <v>7</v>
      </c>
      <c r="Q16">
        <f t="shared" si="3"/>
        <v>6790</v>
      </c>
    </row>
    <row r="17" spans="1:17">
      <c r="A17" s="49">
        <v>36541</v>
      </c>
      <c r="B17" s="167">
        <v>160</v>
      </c>
      <c r="C17" s="167">
        <f t="shared" si="0"/>
        <v>3</v>
      </c>
      <c r="D17" s="49">
        <v>36541</v>
      </c>
      <c r="E17" s="167">
        <f t="shared" si="1"/>
        <v>3</v>
      </c>
      <c r="F17" s="167">
        <v>160</v>
      </c>
      <c r="O17">
        <v>16</v>
      </c>
      <c r="P17">
        <f t="shared" si="2"/>
        <v>7</v>
      </c>
      <c r="Q17">
        <f t="shared" si="3"/>
        <v>7280</v>
      </c>
    </row>
    <row r="18" spans="1:17">
      <c r="A18" s="49">
        <v>36542</v>
      </c>
      <c r="B18" s="167">
        <v>170</v>
      </c>
      <c r="C18" s="167">
        <f t="shared" si="0"/>
        <v>4</v>
      </c>
      <c r="D18" s="49">
        <v>36542</v>
      </c>
      <c r="E18" s="167">
        <f t="shared" si="1"/>
        <v>4</v>
      </c>
      <c r="F18" s="167">
        <v>170</v>
      </c>
      <c r="O18">
        <v>17</v>
      </c>
      <c r="P18">
        <f t="shared" si="2"/>
        <v>7</v>
      </c>
      <c r="Q18">
        <f t="shared" si="3"/>
        <v>7770</v>
      </c>
    </row>
    <row r="19" spans="1:17">
      <c r="A19" s="49">
        <v>36543</v>
      </c>
      <c r="B19" s="167">
        <v>180</v>
      </c>
      <c r="C19" s="167">
        <f t="shared" si="0"/>
        <v>4</v>
      </c>
      <c r="D19" s="49">
        <v>36543</v>
      </c>
      <c r="E19" s="167">
        <f t="shared" si="1"/>
        <v>4</v>
      </c>
      <c r="F19" s="167">
        <v>180</v>
      </c>
      <c r="O19">
        <v>18</v>
      </c>
      <c r="P19">
        <f t="shared" si="2"/>
        <v>7</v>
      </c>
      <c r="Q19">
        <f t="shared" si="3"/>
        <v>8260</v>
      </c>
    </row>
    <row r="20" spans="1:17">
      <c r="A20" s="49">
        <v>36544</v>
      </c>
      <c r="B20" s="167">
        <v>190</v>
      </c>
      <c r="C20" s="167">
        <f t="shared" si="0"/>
        <v>4</v>
      </c>
      <c r="D20" s="49">
        <v>36544</v>
      </c>
      <c r="E20" s="167">
        <f t="shared" si="1"/>
        <v>4</v>
      </c>
      <c r="F20" s="167">
        <v>190</v>
      </c>
      <c r="O20">
        <v>19</v>
      </c>
      <c r="P20">
        <f t="shared" si="2"/>
        <v>7</v>
      </c>
      <c r="Q20">
        <f t="shared" si="3"/>
        <v>8750</v>
      </c>
    </row>
    <row r="21" spans="1:17">
      <c r="A21" s="49">
        <v>36545</v>
      </c>
      <c r="B21" s="167">
        <v>200</v>
      </c>
      <c r="C21" s="167">
        <f t="shared" si="0"/>
        <v>4</v>
      </c>
      <c r="D21" s="49">
        <v>36545</v>
      </c>
      <c r="E21" s="167">
        <f t="shared" si="1"/>
        <v>4</v>
      </c>
      <c r="F21" s="167">
        <v>200</v>
      </c>
      <c r="O21">
        <v>20</v>
      </c>
      <c r="P21">
        <f t="shared" si="2"/>
        <v>7</v>
      </c>
      <c r="Q21">
        <f t="shared" si="3"/>
        <v>9240</v>
      </c>
    </row>
    <row r="22" spans="1:17">
      <c r="A22" s="49">
        <v>36546</v>
      </c>
      <c r="B22" s="167">
        <v>210</v>
      </c>
      <c r="C22" s="167">
        <f t="shared" si="0"/>
        <v>4</v>
      </c>
      <c r="D22" s="49">
        <v>36546</v>
      </c>
      <c r="E22" s="167">
        <f t="shared" si="1"/>
        <v>4</v>
      </c>
      <c r="F22" s="167">
        <v>210</v>
      </c>
      <c r="O22">
        <v>21</v>
      </c>
      <c r="P22">
        <f t="shared" si="2"/>
        <v>7</v>
      </c>
      <c r="Q22">
        <f t="shared" si="3"/>
        <v>9730</v>
      </c>
    </row>
    <row r="23" spans="1:17">
      <c r="A23" s="49">
        <v>36547</v>
      </c>
      <c r="B23" s="167">
        <v>220</v>
      </c>
      <c r="C23" s="167">
        <f t="shared" si="0"/>
        <v>4</v>
      </c>
      <c r="D23" s="49">
        <v>36547</v>
      </c>
      <c r="E23" s="167">
        <f t="shared" si="1"/>
        <v>4</v>
      </c>
      <c r="F23" s="167">
        <v>220</v>
      </c>
      <c r="O23">
        <v>22</v>
      </c>
      <c r="P23">
        <f t="shared" si="2"/>
        <v>7</v>
      </c>
      <c r="Q23">
        <f t="shared" si="3"/>
        <v>10220</v>
      </c>
    </row>
    <row r="24" spans="1:17">
      <c r="A24" s="49">
        <v>36548</v>
      </c>
      <c r="B24" s="167">
        <v>230</v>
      </c>
      <c r="C24" s="167">
        <f t="shared" si="0"/>
        <v>4</v>
      </c>
      <c r="D24" s="49">
        <v>36548</v>
      </c>
      <c r="E24" s="167">
        <f t="shared" si="1"/>
        <v>4</v>
      </c>
      <c r="F24" s="167">
        <v>230</v>
      </c>
      <c r="O24">
        <v>23</v>
      </c>
      <c r="P24">
        <f t="shared" si="2"/>
        <v>7</v>
      </c>
      <c r="Q24">
        <f t="shared" si="3"/>
        <v>10710</v>
      </c>
    </row>
    <row r="25" spans="1:17">
      <c r="A25" s="49">
        <v>36549</v>
      </c>
      <c r="B25" s="167">
        <v>240</v>
      </c>
      <c r="C25" s="167">
        <f t="shared" si="0"/>
        <v>5</v>
      </c>
      <c r="D25" s="49">
        <v>36549</v>
      </c>
      <c r="E25" s="167">
        <f t="shared" si="1"/>
        <v>5</v>
      </c>
      <c r="F25" s="167">
        <v>240</v>
      </c>
      <c r="O25">
        <v>24</v>
      </c>
      <c r="P25">
        <f t="shared" si="2"/>
        <v>7</v>
      </c>
      <c r="Q25">
        <f t="shared" si="3"/>
        <v>11200</v>
      </c>
    </row>
    <row r="26" spans="1:17">
      <c r="A26" s="49">
        <v>36550</v>
      </c>
      <c r="B26" s="167">
        <v>250</v>
      </c>
      <c r="C26" s="167">
        <f t="shared" si="0"/>
        <v>5</v>
      </c>
      <c r="D26" s="49">
        <v>36550</v>
      </c>
      <c r="E26" s="167">
        <f t="shared" si="1"/>
        <v>5</v>
      </c>
      <c r="F26" s="167">
        <v>250</v>
      </c>
      <c r="O26">
        <v>25</v>
      </c>
      <c r="P26">
        <f t="shared" si="2"/>
        <v>7</v>
      </c>
      <c r="Q26">
        <f t="shared" si="3"/>
        <v>11690</v>
      </c>
    </row>
    <row r="27" spans="1:17">
      <c r="A27" s="49">
        <v>36551</v>
      </c>
      <c r="B27" s="167">
        <v>260</v>
      </c>
      <c r="C27" s="167">
        <f t="shared" si="0"/>
        <v>5</v>
      </c>
      <c r="D27" s="49">
        <v>36551</v>
      </c>
      <c r="E27" s="167">
        <f t="shared" si="1"/>
        <v>5</v>
      </c>
      <c r="F27" s="167">
        <v>260</v>
      </c>
      <c r="O27">
        <v>26</v>
      </c>
      <c r="P27">
        <f t="shared" si="2"/>
        <v>7</v>
      </c>
      <c r="Q27">
        <f t="shared" si="3"/>
        <v>12180</v>
      </c>
    </row>
    <row r="28" spans="1:17">
      <c r="A28" s="49">
        <v>36552</v>
      </c>
      <c r="B28" s="167">
        <v>270</v>
      </c>
      <c r="C28" s="167">
        <f t="shared" si="0"/>
        <v>5</v>
      </c>
      <c r="D28" s="49">
        <v>36552</v>
      </c>
      <c r="E28" s="167">
        <f t="shared" si="1"/>
        <v>5</v>
      </c>
      <c r="F28" s="167">
        <v>270</v>
      </c>
      <c r="O28">
        <v>27</v>
      </c>
      <c r="P28">
        <f t="shared" si="2"/>
        <v>7</v>
      </c>
      <c r="Q28">
        <f t="shared" si="3"/>
        <v>12670</v>
      </c>
    </row>
    <row r="29" spans="1:17">
      <c r="A29" s="49">
        <v>36553</v>
      </c>
      <c r="B29" s="167">
        <v>280</v>
      </c>
      <c r="C29" s="167">
        <f t="shared" si="0"/>
        <v>5</v>
      </c>
      <c r="D29" s="49">
        <v>36553</v>
      </c>
      <c r="E29" s="167">
        <f t="shared" si="1"/>
        <v>5</v>
      </c>
      <c r="F29" s="167">
        <v>280</v>
      </c>
      <c r="O29">
        <v>28</v>
      </c>
      <c r="P29">
        <f t="shared" si="2"/>
        <v>7</v>
      </c>
      <c r="Q29">
        <f t="shared" si="3"/>
        <v>13160</v>
      </c>
    </row>
    <row r="30" spans="1:17">
      <c r="A30" s="49">
        <v>36554</v>
      </c>
      <c r="B30" s="167">
        <v>290</v>
      </c>
      <c r="C30" s="167">
        <f t="shared" si="0"/>
        <v>5</v>
      </c>
      <c r="D30" s="49">
        <v>36554</v>
      </c>
      <c r="E30" s="167">
        <f t="shared" si="1"/>
        <v>5</v>
      </c>
      <c r="F30" s="167">
        <v>290</v>
      </c>
      <c r="O30">
        <v>29</v>
      </c>
      <c r="P30">
        <f t="shared" si="2"/>
        <v>7</v>
      </c>
      <c r="Q30">
        <f t="shared" si="3"/>
        <v>13650</v>
      </c>
    </row>
    <row r="31" spans="1:17">
      <c r="A31" s="49">
        <v>36555</v>
      </c>
      <c r="B31" s="167">
        <v>300</v>
      </c>
      <c r="C31" s="167">
        <f t="shared" si="0"/>
        <v>5</v>
      </c>
      <c r="D31" s="49">
        <v>36555</v>
      </c>
      <c r="E31" s="167">
        <f t="shared" si="1"/>
        <v>5</v>
      </c>
      <c r="F31" s="167">
        <v>300</v>
      </c>
      <c r="O31">
        <v>30</v>
      </c>
      <c r="P31">
        <f t="shared" si="2"/>
        <v>7</v>
      </c>
      <c r="Q31">
        <f t="shared" si="3"/>
        <v>14140</v>
      </c>
    </row>
    <row r="32" spans="1:17">
      <c r="A32" s="49">
        <v>36556</v>
      </c>
      <c r="B32" s="167">
        <v>310</v>
      </c>
      <c r="C32" s="167">
        <f t="shared" si="0"/>
        <v>6</v>
      </c>
      <c r="D32" s="49">
        <v>36556</v>
      </c>
      <c r="E32" s="167">
        <f t="shared" si="1"/>
        <v>6</v>
      </c>
      <c r="F32" s="167">
        <v>310</v>
      </c>
      <c r="O32">
        <v>31</v>
      </c>
      <c r="P32">
        <f t="shared" si="2"/>
        <v>7</v>
      </c>
      <c r="Q32">
        <f t="shared" si="3"/>
        <v>14630</v>
      </c>
    </row>
    <row r="33" spans="1:17">
      <c r="A33" s="49">
        <v>36557</v>
      </c>
      <c r="B33" s="167">
        <v>320</v>
      </c>
      <c r="C33" s="167">
        <f t="shared" si="0"/>
        <v>6</v>
      </c>
      <c r="D33" s="49">
        <v>36557</v>
      </c>
      <c r="E33" s="167">
        <f t="shared" si="1"/>
        <v>6</v>
      </c>
      <c r="F33" s="167">
        <v>320</v>
      </c>
      <c r="O33">
        <v>32</v>
      </c>
      <c r="P33">
        <f t="shared" si="2"/>
        <v>7</v>
      </c>
      <c r="Q33">
        <f t="shared" si="3"/>
        <v>15120</v>
      </c>
    </row>
    <row r="34" spans="1:17">
      <c r="A34" s="49">
        <v>36558</v>
      </c>
      <c r="B34" s="167">
        <v>330</v>
      </c>
      <c r="C34" s="167">
        <f t="shared" si="0"/>
        <v>6</v>
      </c>
      <c r="D34" s="49">
        <v>36558</v>
      </c>
      <c r="E34" s="167">
        <f t="shared" si="1"/>
        <v>6</v>
      </c>
      <c r="F34" s="167">
        <v>330</v>
      </c>
      <c r="O34">
        <v>33</v>
      </c>
      <c r="P34">
        <f t="shared" si="2"/>
        <v>7</v>
      </c>
      <c r="Q34">
        <f t="shared" si="3"/>
        <v>15610</v>
      </c>
    </row>
    <row r="35" spans="1:17">
      <c r="A35" s="49">
        <v>36559</v>
      </c>
      <c r="B35" s="167">
        <v>340</v>
      </c>
      <c r="C35" s="167">
        <f t="shared" si="0"/>
        <v>6</v>
      </c>
      <c r="D35" s="49">
        <v>36559</v>
      </c>
      <c r="E35" s="167">
        <f t="shared" si="1"/>
        <v>6</v>
      </c>
      <c r="F35" s="167">
        <v>340</v>
      </c>
      <c r="O35">
        <v>34</v>
      </c>
      <c r="P35">
        <f t="shared" si="2"/>
        <v>7</v>
      </c>
      <c r="Q35">
        <f t="shared" si="3"/>
        <v>16100</v>
      </c>
    </row>
    <row r="36" spans="1:17">
      <c r="A36" s="49">
        <v>36560</v>
      </c>
      <c r="B36" s="167">
        <v>350</v>
      </c>
      <c r="C36" s="167">
        <f t="shared" si="0"/>
        <v>6</v>
      </c>
      <c r="D36" s="49">
        <v>36560</v>
      </c>
      <c r="E36" s="167">
        <f t="shared" si="1"/>
        <v>6</v>
      </c>
      <c r="F36" s="167">
        <v>350</v>
      </c>
      <c r="O36">
        <v>35</v>
      </c>
      <c r="P36">
        <f t="shared" si="2"/>
        <v>7</v>
      </c>
      <c r="Q36">
        <f t="shared" si="3"/>
        <v>16590</v>
      </c>
    </row>
    <row r="37" spans="1:17">
      <c r="A37" s="49">
        <v>36561</v>
      </c>
      <c r="B37" s="167">
        <v>360</v>
      </c>
      <c r="C37" s="167">
        <f t="shared" si="0"/>
        <v>6</v>
      </c>
      <c r="D37" s="49">
        <v>36561</v>
      </c>
      <c r="E37" s="167">
        <f t="shared" si="1"/>
        <v>6</v>
      </c>
      <c r="F37" s="167">
        <v>360</v>
      </c>
      <c r="O37">
        <v>36</v>
      </c>
      <c r="P37">
        <f t="shared" si="2"/>
        <v>7</v>
      </c>
      <c r="Q37">
        <f t="shared" si="3"/>
        <v>17080</v>
      </c>
    </row>
    <row r="38" spans="1:17">
      <c r="A38" s="49">
        <v>36562</v>
      </c>
      <c r="B38" s="167">
        <v>370</v>
      </c>
      <c r="C38" s="167">
        <f t="shared" si="0"/>
        <v>6</v>
      </c>
      <c r="D38" s="49">
        <v>36562</v>
      </c>
      <c r="E38" s="167">
        <f t="shared" si="1"/>
        <v>6</v>
      </c>
      <c r="F38" s="167">
        <v>370</v>
      </c>
      <c r="O38">
        <v>37</v>
      </c>
      <c r="P38">
        <f t="shared" si="2"/>
        <v>7</v>
      </c>
      <c r="Q38">
        <f t="shared" si="3"/>
        <v>17570</v>
      </c>
    </row>
    <row r="39" spans="1:17">
      <c r="A39" s="49">
        <v>36563</v>
      </c>
      <c r="B39" s="167">
        <v>380</v>
      </c>
      <c r="C39" s="167">
        <f t="shared" si="0"/>
        <v>7</v>
      </c>
      <c r="D39" s="49">
        <v>36563</v>
      </c>
      <c r="E39" s="167">
        <f t="shared" si="1"/>
        <v>7</v>
      </c>
      <c r="F39" s="167">
        <v>380</v>
      </c>
      <c r="O39">
        <v>38</v>
      </c>
      <c r="P39">
        <f t="shared" si="2"/>
        <v>7</v>
      </c>
      <c r="Q39">
        <f t="shared" si="3"/>
        <v>18060</v>
      </c>
    </row>
    <row r="40" spans="1:17">
      <c r="A40" s="49">
        <v>36564</v>
      </c>
      <c r="B40" s="167">
        <v>390</v>
      </c>
      <c r="C40" s="167">
        <f t="shared" si="0"/>
        <v>7</v>
      </c>
      <c r="D40" s="49">
        <v>36564</v>
      </c>
      <c r="E40" s="167">
        <f t="shared" si="1"/>
        <v>7</v>
      </c>
      <c r="F40" s="167">
        <v>390</v>
      </c>
      <c r="O40">
        <v>39</v>
      </c>
      <c r="P40">
        <f t="shared" si="2"/>
        <v>7</v>
      </c>
      <c r="Q40">
        <f t="shared" si="3"/>
        <v>18550</v>
      </c>
    </row>
    <row r="41" spans="1:17">
      <c r="A41" s="49">
        <v>36565</v>
      </c>
      <c r="B41" s="167">
        <v>400</v>
      </c>
      <c r="C41" s="167">
        <f t="shared" si="0"/>
        <v>7</v>
      </c>
      <c r="D41" s="49">
        <v>36565</v>
      </c>
      <c r="E41" s="167">
        <f t="shared" si="1"/>
        <v>7</v>
      </c>
      <c r="F41" s="167">
        <v>400</v>
      </c>
      <c r="O41">
        <v>40</v>
      </c>
      <c r="P41">
        <f t="shared" si="2"/>
        <v>7</v>
      </c>
      <c r="Q41">
        <f t="shared" si="3"/>
        <v>19040</v>
      </c>
    </row>
    <row r="42" spans="1:17">
      <c r="A42" s="49">
        <v>36566</v>
      </c>
      <c r="B42" s="167">
        <v>410</v>
      </c>
      <c r="C42" s="167">
        <f t="shared" si="0"/>
        <v>7</v>
      </c>
      <c r="D42" s="49">
        <v>36566</v>
      </c>
      <c r="E42" s="167">
        <f t="shared" si="1"/>
        <v>7</v>
      </c>
      <c r="F42" s="167">
        <v>410</v>
      </c>
      <c r="O42">
        <v>41</v>
      </c>
      <c r="P42">
        <f t="shared" si="2"/>
        <v>7</v>
      </c>
      <c r="Q42">
        <f t="shared" si="3"/>
        <v>19530</v>
      </c>
    </row>
    <row r="43" spans="1:17">
      <c r="A43" s="49">
        <v>36567</v>
      </c>
      <c r="B43" s="167">
        <v>420</v>
      </c>
      <c r="C43" s="167">
        <f t="shared" si="0"/>
        <v>7</v>
      </c>
      <c r="D43" s="49">
        <v>36567</v>
      </c>
      <c r="E43" s="167">
        <f t="shared" si="1"/>
        <v>7</v>
      </c>
      <c r="F43" s="167">
        <v>420</v>
      </c>
      <c r="O43">
        <v>42</v>
      </c>
      <c r="P43">
        <f t="shared" si="2"/>
        <v>7</v>
      </c>
      <c r="Q43">
        <f t="shared" si="3"/>
        <v>20020</v>
      </c>
    </row>
    <row r="44" spans="1:17">
      <c r="A44" s="49">
        <v>36568</v>
      </c>
      <c r="B44" s="167">
        <v>430</v>
      </c>
      <c r="C44" s="167">
        <f t="shared" si="0"/>
        <v>7</v>
      </c>
      <c r="D44" s="49">
        <v>36568</v>
      </c>
      <c r="E44" s="167">
        <f t="shared" si="1"/>
        <v>7</v>
      </c>
      <c r="F44" s="167">
        <v>430</v>
      </c>
      <c r="O44">
        <v>43</v>
      </c>
      <c r="P44">
        <f t="shared" si="2"/>
        <v>7</v>
      </c>
      <c r="Q44">
        <f t="shared" si="3"/>
        <v>20510</v>
      </c>
    </row>
    <row r="45" spans="1:17">
      <c r="A45" s="49">
        <v>36569</v>
      </c>
      <c r="B45" s="167">
        <v>440</v>
      </c>
      <c r="C45" s="167">
        <f t="shared" si="0"/>
        <v>7</v>
      </c>
      <c r="D45" s="49">
        <v>36569</v>
      </c>
      <c r="E45" s="167">
        <f t="shared" si="1"/>
        <v>7</v>
      </c>
      <c r="F45" s="167">
        <v>440</v>
      </c>
      <c r="O45">
        <v>44</v>
      </c>
      <c r="P45">
        <f t="shared" si="2"/>
        <v>7</v>
      </c>
      <c r="Q45">
        <f t="shared" si="3"/>
        <v>21000</v>
      </c>
    </row>
    <row r="46" spans="1:17">
      <c r="A46" s="49">
        <v>36570</v>
      </c>
      <c r="B46" s="167">
        <v>450</v>
      </c>
      <c r="C46" s="167">
        <f t="shared" si="0"/>
        <v>8</v>
      </c>
      <c r="D46" s="49">
        <v>36570</v>
      </c>
      <c r="E46" s="167">
        <f t="shared" si="1"/>
        <v>8</v>
      </c>
      <c r="F46" s="167">
        <v>450</v>
      </c>
      <c r="O46">
        <v>45</v>
      </c>
      <c r="P46">
        <f t="shared" si="2"/>
        <v>7</v>
      </c>
      <c r="Q46">
        <f t="shared" si="3"/>
        <v>21490</v>
      </c>
    </row>
    <row r="47" spans="1:17">
      <c r="A47" s="49">
        <v>36571</v>
      </c>
      <c r="B47" s="167">
        <v>460</v>
      </c>
      <c r="C47" s="167">
        <f t="shared" si="0"/>
        <v>8</v>
      </c>
      <c r="D47" s="49">
        <v>36571</v>
      </c>
      <c r="E47" s="167">
        <f t="shared" si="1"/>
        <v>8</v>
      </c>
      <c r="F47" s="167">
        <v>460</v>
      </c>
      <c r="O47">
        <v>46</v>
      </c>
      <c r="P47">
        <f t="shared" si="2"/>
        <v>7</v>
      </c>
      <c r="Q47">
        <f t="shared" si="3"/>
        <v>21980</v>
      </c>
    </row>
    <row r="48" spans="1:17">
      <c r="A48" s="49">
        <v>36572</v>
      </c>
      <c r="B48" s="167">
        <v>470</v>
      </c>
      <c r="C48" s="167">
        <f t="shared" si="0"/>
        <v>8</v>
      </c>
      <c r="D48" s="49">
        <v>36572</v>
      </c>
      <c r="E48" s="167">
        <f t="shared" si="1"/>
        <v>8</v>
      </c>
      <c r="F48" s="167">
        <v>470</v>
      </c>
      <c r="O48">
        <v>47</v>
      </c>
      <c r="P48">
        <f t="shared" si="2"/>
        <v>7</v>
      </c>
      <c r="Q48">
        <f t="shared" si="3"/>
        <v>22470</v>
      </c>
    </row>
    <row r="49" spans="1:17">
      <c r="A49" s="49">
        <v>36573</v>
      </c>
      <c r="B49" s="167">
        <v>480</v>
      </c>
      <c r="C49" s="167">
        <f t="shared" si="0"/>
        <v>8</v>
      </c>
      <c r="D49" s="49">
        <v>36573</v>
      </c>
      <c r="E49" s="167">
        <f t="shared" si="1"/>
        <v>8</v>
      </c>
      <c r="F49" s="167">
        <v>480</v>
      </c>
      <c r="O49">
        <v>48</v>
      </c>
      <c r="P49">
        <f t="shared" si="2"/>
        <v>7</v>
      </c>
      <c r="Q49">
        <f t="shared" si="3"/>
        <v>22960</v>
      </c>
    </row>
    <row r="50" spans="1:17">
      <c r="A50" s="49">
        <v>36574</v>
      </c>
      <c r="B50" s="167">
        <v>490</v>
      </c>
      <c r="C50" s="167">
        <f t="shared" si="0"/>
        <v>8</v>
      </c>
      <c r="D50" s="49">
        <v>36574</v>
      </c>
      <c r="E50" s="167">
        <f t="shared" si="1"/>
        <v>8</v>
      </c>
      <c r="F50" s="167">
        <v>490</v>
      </c>
      <c r="O50">
        <v>49</v>
      </c>
      <c r="P50">
        <f t="shared" si="2"/>
        <v>7</v>
      </c>
      <c r="Q50">
        <f t="shared" si="3"/>
        <v>23450</v>
      </c>
    </row>
    <row r="51" spans="1:17">
      <c r="A51" s="49">
        <v>36575</v>
      </c>
      <c r="B51" s="167">
        <v>500</v>
      </c>
      <c r="C51" s="167">
        <f t="shared" si="0"/>
        <v>8</v>
      </c>
      <c r="D51" s="49">
        <v>36575</v>
      </c>
      <c r="E51" s="167">
        <f t="shared" si="1"/>
        <v>8</v>
      </c>
      <c r="F51" s="167">
        <v>500</v>
      </c>
      <c r="O51">
        <v>50</v>
      </c>
      <c r="P51">
        <f t="shared" si="2"/>
        <v>7</v>
      </c>
      <c r="Q51">
        <f t="shared" si="3"/>
        <v>23940</v>
      </c>
    </row>
    <row r="52" spans="1:17">
      <c r="A52" s="49">
        <v>36576</v>
      </c>
      <c r="B52" s="167">
        <v>510</v>
      </c>
      <c r="C52" s="167">
        <f t="shared" si="0"/>
        <v>8</v>
      </c>
      <c r="D52" s="49">
        <v>36576</v>
      </c>
      <c r="E52" s="167">
        <f t="shared" si="1"/>
        <v>8</v>
      </c>
      <c r="F52" s="167">
        <v>510</v>
      </c>
      <c r="O52">
        <v>51</v>
      </c>
      <c r="P52">
        <f t="shared" si="2"/>
        <v>7</v>
      </c>
      <c r="Q52">
        <f t="shared" si="3"/>
        <v>24430</v>
      </c>
    </row>
    <row r="53" spans="1:17">
      <c r="A53" s="49">
        <v>36577</v>
      </c>
      <c r="B53" s="167">
        <v>520</v>
      </c>
      <c r="C53" s="167">
        <f t="shared" si="0"/>
        <v>9</v>
      </c>
      <c r="D53" s="49">
        <v>36577</v>
      </c>
      <c r="E53" s="167">
        <f t="shared" si="1"/>
        <v>9</v>
      </c>
      <c r="F53" s="167">
        <v>520</v>
      </c>
      <c r="O53">
        <v>52</v>
      </c>
      <c r="P53">
        <f t="shared" si="2"/>
        <v>7</v>
      </c>
      <c r="Q53">
        <f t="shared" si="3"/>
        <v>24920</v>
      </c>
    </row>
    <row r="54" spans="1:17">
      <c r="A54" s="49">
        <v>36578</v>
      </c>
      <c r="B54" s="167">
        <v>530</v>
      </c>
      <c r="C54" s="167">
        <f t="shared" si="0"/>
        <v>9</v>
      </c>
      <c r="D54" s="49">
        <v>36578</v>
      </c>
      <c r="E54" s="167">
        <f t="shared" si="1"/>
        <v>9</v>
      </c>
      <c r="F54" s="167">
        <v>530</v>
      </c>
      <c r="O54">
        <v>53</v>
      </c>
      <c r="P54">
        <f t="shared" si="2"/>
        <v>7</v>
      </c>
      <c r="Q54">
        <f t="shared" si="3"/>
        <v>25410</v>
      </c>
    </row>
    <row r="55" spans="1:17">
      <c r="A55" s="49">
        <v>36579</v>
      </c>
      <c r="B55" s="167">
        <v>540</v>
      </c>
      <c r="C55" s="167">
        <f t="shared" si="0"/>
        <v>9</v>
      </c>
      <c r="D55" s="49">
        <v>36579</v>
      </c>
      <c r="E55" s="167">
        <f t="shared" si="1"/>
        <v>9</v>
      </c>
      <c r="F55" s="167">
        <v>540</v>
      </c>
    </row>
    <row r="56" spans="1:17">
      <c r="A56" s="49">
        <v>36580</v>
      </c>
      <c r="B56" s="167">
        <v>550</v>
      </c>
      <c r="C56" s="167">
        <f t="shared" si="0"/>
        <v>9</v>
      </c>
      <c r="D56" s="49">
        <v>36580</v>
      </c>
      <c r="E56" s="167">
        <f t="shared" si="1"/>
        <v>9</v>
      </c>
      <c r="F56" s="167">
        <v>550</v>
      </c>
    </row>
    <row r="57" spans="1:17">
      <c r="A57" s="49">
        <v>36581</v>
      </c>
      <c r="B57" s="167">
        <v>560</v>
      </c>
      <c r="C57" s="167">
        <f t="shared" si="0"/>
        <v>9</v>
      </c>
      <c r="D57" s="49">
        <v>36581</v>
      </c>
      <c r="E57" s="167">
        <f t="shared" si="1"/>
        <v>9</v>
      </c>
      <c r="F57" s="167">
        <v>560</v>
      </c>
    </row>
    <row r="58" spans="1:17">
      <c r="A58" s="49">
        <v>36582</v>
      </c>
      <c r="B58" s="167">
        <v>570</v>
      </c>
      <c r="C58" s="167">
        <f t="shared" si="0"/>
        <v>9</v>
      </c>
      <c r="D58" s="49">
        <v>36582</v>
      </c>
      <c r="E58" s="167">
        <f t="shared" si="1"/>
        <v>9</v>
      </c>
      <c r="F58" s="167">
        <v>570</v>
      </c>
    </row>
    <row r="59" spans="1:17">
      <c r="A59" s="49">
        <v>36583</v>
      </c>
      <c r="B59" s="167">
        <v>580</v>
      </c>
      <c r="C59" s="167">
        <f t="shared" si="0"/>
        <v>9</v>
      </c>
      <c r="D59" s="49">
        <v>36583</v>
      </c>
      <c r="E59" s="167">
        <f t="shared" si="1"/>
        <v>9</v>
      </c>
      <c r="F59" s="167">
        <v>580</v>
      </c>
    </row>
    <row r="60" spans="1:17">
      <c r="A60" s="49">
        <v>36584</v>
      </c>
      <c r="B60" s="167">
        <v>590</v>
      </c>
      <c r="C60" s="167">
        <f t="shared" si="0"/>
        <v>10</v>
      </c>
      <c r="D60" s="49">
        <v>36584</v>
      </c>
      <c r="E60" s="167">
        <f t="shared" si="1"/>
        <v>10</v>
      </c>
      <c r="F60" s="167">
        <v>590</v>
      </c>
    </row>
    <row r="61" spans="1:17">
      <c r="A61" s="49">
        <v>36585</v>
      </c>
      <c r="B61" s="167">
        <v>600</v>
      </c>
      <c r="C61" s="167">
        <f t="shared" si="0"/>
        <v>10</v>
      </c>
      <c r="D61" s="49">
        <v>36585</v>
      </c>
      <c r="E61" s="167">
        <f t="shared" si="1"/>
        <v>10</v>
      </c>
      <c r="F61" s="167">
        <v>600</v>
      </c>
    </row>
    <row r="62" spans="1:17">
      <c r="A62" s="49">
        <v>36586</v>
      </c>
      <c r="B62" s="167">
        <v>610</v>
      </c>
      <c r="C62" s="167">
        <f t="shared" si="0"/>
        <v>10</v>
      </c>
      <c r="D62" s="49">
        <v>36586</v>
      </c>
      <c r="E62" s="167">
        <f t="shared" si="1"/>
        <v>10</v>
      </c>
      <c r="F62" s="167">
        <v>610</v>
      </c>
    </row>
    <row r="63" spans="1:17">
      <c r="A63" s="49">
        <v>36587</v>
      </c>
      <c r="B63" s="167">
        <v>620</v>
      </c>
      <c r="C63" s="167">
        <f t="shared" si="0"/>
        <v>10</v>
      </c>
      <c r="D63" s="49">
        <v>36587</v>
      </c>
      <c r="E63" s="167">
        <f t="shared" si="1"/>
        <v>10</v>
      </c>
      <c r="F63" s="167">
        <v>620</v>
      </c>
    </row>
    <row r="64" spans="1:17">
      <c r="A64" s="49">
        <v>36588</v>
      </c>
      <c r="B64" s="167">
        <v>630</v>
      </c>
      <c r="C64" s="167">
        <f t="shared" si="0"/>
        <v>10</v>
      </c>
      <c r="D64" s="49">
        <v>36588</v>
      </c>
      <c r="E64" s="167">
        <f t="shared" si="1"/>
        <v>10</v>
      </c>
      <c r="F64" s="167">
        <v>630</v>
      </c>
    </row>
    <row r="65" spans="1:6">
      <c r="A65" s="49">
        <v>36589</v>
      </c>
      <c r="B65" s="167">
        <v>640</v>
      </c>
      <c r="C65" s="167">
        <f t="shared" si="0"/>
        <v>10</v>
      </c>
      <c r="D65" s="49">
        <v>36589</v>
      </c>
      <c r="E65" s="167">
        <f t="shared" si="1"/>
        <v>10</v>
      </c>
      <c r="F65" s="167">
        <v>640</v>
      </c>
    </row>
    <row r="66" spans="1:6">
      <c r="A66" s="49">
        <v>36590</v>
      </c>
      <c r="B66" s="167">
        <v>650</v>
      </c>
      <c r="C66" s="167">
        <f t="shared" si="0"/>
        <v>10</v>
      </c>
      <c r="D66" s="49">
        <v>36590</v>
      </c>
      <c r="E66" s="167">
        <f t="shared" si="1"/>
        <v>10</v>
      </c>
      <c r="F66" s="167">
        <v>650</v>
      </c>
    </row>
    <row r="67" spans="1:6">
      <c r="A67" s="49">
        <v>36591</v>
      </c>
      <c r="B67" s="167">
        <v>660</v>
      </c>
      <c r="C67" s="167">
        <f t="shared" ref="C67:C130" si="4">WEEKNUM(A67,2)</f>
        <v>11</v>
      </c>
      <c r="D67" s="49">
        <v>36591</v>
      </c>
      <c r="E67" s="167">
        <f t="shared" ref="E67:E130" si="5">WEEKNUM(D67,2)</f>
        <v>11</v>
      </c>
      <c r="F67" s="167">
        <v>660</v>
      </c>
    </row>
    <row r="68" spans="1:6">
      <c r="A68" s="49">
        <v>36592</v>
      </c>
      <c r="B68" s="167">
        <v>670</v>
      </c>
      <c r="C68" s="167">
        <f t="shared" si="4"/>
        <v>11</v>
      </c>
      <c r="D68" s="49">
        <v>36592</v>
      </c>
      <c r="E68" s="167">
        <f t="shared" si="5"/>
        <v>11</v>
      </c>
      <c r="F68" s="167">
        <v>670</v>
      </c>
    </row>
    <row r="69" spans="1:6">
      <c r="A69" s="49">
        <v>36593</v>
      </c>
      <c r="B69" s="167">
        <v>680</v>
      </c>
      <c r="C69" s="167">
        <f t="shared" si="4"/>
        <v>11</v>
      </c>
      <c r="D69" s="49">
        <v>36593</v>
      </c>
      <c r="E69" s="167">
        <f t="shared" si="5"/>
        <v>11</v>
      </c>
      <c r="F69" s="167">
        <v>680</v>
      </c>
    </row>
    <row r="70" spans="1:6">
      <c r="A70" s="49">
        <v>36594</v>
      </c>
      <c r="B70" s="167">
        <v>690</v>
      </c>
      <c r="C70" s="167">
        <f t="shared" si="4"/>
        <v>11</v>
      </c>
      <c r="D70" s="49">
        <v>36594</v>
      </c>
      <c r="E70" s="167">
        <f t="shared" si="5"/>
        <v>11</v>
      </c>
      <c r="F70" s="167">
        <v>690</v>
      </c>
    </row>
    <row r="71" spans="1:6">
      <c r="A71" s="49">
        <v>36595</v>
      </c>
      <c r="B71" s="167">
        <v>700</v>
      </c>
      <c r="C71" s="167">
        <f t="shared" si="4"/>
        <v>11</v>
      </c>
      <c r="D71" s="49">
        <v>36595</v>
      </c>
      <c r="E71" s="167">
        <f t="shared" si="5"/>
        <v>11</v>
      </c>
      <c r="F71" s="167">
        <v>700</v>
      </c>
    </row>
    <row r="72" spans="1:6">
      <c r="A72" s="49">
        <v>36596</v>
      </c>
      <c r="B72" s="167">
        <v>710</v>
      </c>
      <c r="C72" s="167">
        <f t="shared" si="4"/>
        <v>11</v>
      </c>
      <c r="D72" s="49">
        <v>36596</v>
      </c>
      <c r="E72" s="167">
        <f t="shared" si="5"/>
        <v>11</v>
      </c>
      <c r="F72" s="167">
        <v>710</v>
      </c>
    </row>
    <row r="73" spans="1:6">
      <c r="A73" s="49">
        <v>36597</v>
      </c>
      <c r="B73" s="167">
        <v>720</v>
      </c>
      <c r="C73" s="167">
        <f t="shared" si="4"/>
        <v>11</v>
      </c>
      <c r="D73" s="49">
        <v>36597</v>
      </c>
      <c r="E73" s="167">
        <f t="shared" si="5"/>
        <v>11</v>
      </c>
      <c r="F73" s="167">
        <v>720</v>
      </c>
    </row>
    <row r="74" spans="1:6">
      <c r="A74" s="49">
        <v>36598</v>
      </c>
      <c r="B74" s="167">
        <v>730</v>
      </c>
      <c r="C74" s="167">
        <f t="shared" si="4"/>
        <v>12</v>
      </c>
      <c r="D74" s="49">
        <v>36598</v>
      </c>
      <c r="E74" s="167">
        <f t="shared" si="5"/>
        <v>12</v>
      </c>
      <c r="F74" s="167">
        <v>730</v>
      </c>
    </row>
    <row r="75" spans="1:6">
      <c r="A75" s="49">
        <v>36599</v>
      </c>
      <c r="B75" s="167">
        <v>740</v>
      </c>
      <c r="C75" s="167">
        <f t="shared" si="4"/>
        <v>12</v>
      </c>
      <c r="D75" s="49">
        <v>36599</v>
      </c>
      <c r="E75" s="167">
        <f t="shared" si="5"/>
        <v>12</v>
      </c>
      <c r="F75" s="167">
        <v>740</v>
      </c>
    </row>
    <row r="76" spans="1:6">
      <c r="A76" s="49">
        <v>36600</v>
      </c>
      <c r="B76" s="167">
        <v>750</v>
      </c>
      <c r="C76" s="167">
        <f t="shared" si="4"/>
        <v>12</v>
      </c>
      <c r="D76" s="49">
        <v>36600</v>
      </c>
      <c r="E76" s="167">
        <f t="shared" si="5"/>
        <v>12</v>
      </c>
      <c r="F76" s="167">
        <v>750</v>
      </c>
    </row>
    <row r="77" spans="1:6">
      <c r="A77" s="49">
        <v>36601</v>
      </c>
      <c r="B77" s="167">
        <v>760</v>
      </c>
      <c r="C77" s="167">
        <f t="shared" si="4"/>
        <v>12</v>
      </c>
      <c r="D77" s="49">
        <v>36601</v>
      </c>
      <c r="E77" s="167">
        <f t="shared" si="5"/>
        <v>12</v>
      </c>
      <c r="F77" s="167">
        <v>760</v>
      </c>
    </row>
    <row r="78" spans="1:6">
      <c r="A78" s="49">
        <v>36602</v>
      </c>
      <c r="B78" s="167">
        <v>770</v>
      </c>
      <c r="C78" s="167">
        <f t="shared" si="4"/>
        <v>12</v>
      </c>
      <c r="D78" s="49">
        <v>36602</v>
      </c>
      <c r="E78" s="167">
        <f t="shared" si="5"/>
        <v>12</v>
      </c>
      <c r="F78" s="167">
        <v>770</v>
      </c>
    </row>
    <row r="79" spans="1:6">
      <c r="A79" s="49">
        <v>36603</v>
      </c>
      <c r="B79" s="167">
        <v>780</v>
      </c>
      <c r="C79" s="167">
        <f t="shared" si="4"/>
        <v>12</v>
      </c>
      <c r="D79" s="49">
        <v>36603</v>
      </c>
      <c r="E79" s="167">
        <f t="shared" si="5"/>
        <v>12</v>
      </c>
      <c r="F79" s="167">
        <v>780</v>
      </c>
    </row>
    <row r="80" spans="1:6">
      <c r="A80" s="49">
        <v>36604</v>
      </c>
      <c r="B80" s="167">
        <v>790</v>
      </c>
      <c r="C80" s="167">
        <f t="shared" si="4"/>
        <v>12</v>
      </c>
      <c r="D80" s="49">
        <v>36604</v>
      </c>
      <c r="E80" s="167">
        <f t="shared" si="5"/>
        <v>12</v>
      </c>
      <c r="F80" s="167">
        <v>790</v>
      </c>
    </row>
    <row r="81" spans="1:6">
      <c r="A81" s="49">
        <v>36605</v>
      </c>
      <c r="B81" s="167">
        <v>800</v>
      </c>
      <c r="C81" s="167">
        <f t="shared" si="4"/>
        <v>13</v>
      </c>
      <c r="D81" s="49">
        <v>36605</v>
      </c>
      <c r="E81" s="167">
        <f t="shared" si="5"/>
        <v>13</v>
      </c>
      <c r="F81" s="167">
        <v>800</v>
      </c>
    </row>
    <row r="82" spans="1:6">
      <c r="A82" s="49">
        <v>36606</v>
      </c>
      <c r="B82" s="167">
        <v>810</v>
      </c>
      <c r="C82" s="167">
        <f t="shared" si="4"/>
        <v>13</v>
      </c>
      <c r="D82" s="49">
        <v>36606</v>
      </c>
      <c r="E82" s="167">
        <f t="shared" si="5"/>
        <v>13</v>
      </c>
      <c r="F82" s="167">
        <v>810</v>
      </c>
    </row>
    <row r="83" spans="1:6">
      <c r="A83" s="49">
        <v>36607</v>
      </c>
      <c r="B83" s="167">
        <v>820</v>
      </c>
      <c r="C83" s="167">
        <f t="shared" si="4"/>
        <v>13</v>
      </c>
      <c r="D83" s="49">
        <v>36607</v>
      </c>
      <c r="E83" s="167">
        <f t="shared" si="5"/>
        <v>13</v>
      </c>
      <c r="F83" s="167">
        <v>820</v>
      </c>
    </row>
    <row r="84" spans="1:6">
      <c r="A84" s="49">
        <v>36608</v>
      </c>
      <c r="B84" s="167">
        <v>830</v>
      </c>
      <c r="C84" s="167">
        <f t="shared" si="4"/>
        <v>13</v>
      </c>
      <c r="D84" s="49">
        <v>36608</v>
      </c>
      <c r="E84" s="167">
        <f t="shared" si="5"/>
        <v>13</v>
      </c>
      <c r="F84" s="167">
        <v>830</v>
      </c>
    </row>
    <row r="85" spans="1:6">
      <c r="A85" s="49">
        <v>36609</v>
      </c>
      <c r="B85" s="167">
        <v>840</v>
      </c>
      <c r="C85" s="167">
        <f t="shared" si="4"/>
        <v>13</v>
      </c>
      <c r="D85" s="49">
        <v>36609</v>
      </c>
      <c r="E85" s="167">
        <f t="shared" si="5"/>
        <v>13</v>
      </c>
      <c r="F85" s="167">
        <v>840</v>
      </c>
    </row>
    <row r="86" spans="1:6">
      <c r="A86" s="49">
        <v>36610</v>
      </c>
      <c r="B86" s="167">
        <v>850</v>
      </c>
      <c r="C86" s="167">
        <f t="shared" si="4"/>
        <v>13</v>
      </c>
      <c r="D86" s="49">
        <v>36610</v>
      </c>
      <c r="E86" s="167">
        <f t="shared" si="5"/>
        <v>13</v>
      </c>
      <c r="F86" s="167">
        <v>850</v>
      </c>
    </row>
    <row r="87" spans="1:6">
      <c r="A87" s="49">
        <v>36611</v>
      </c>
      <c r="B87" s="167">
        <v>860</v>
      </c>
      <c r="C87" s="167">
        <f t="shared" si="4"/>
        <v>13</v>
      </c>
      <c r="D87" s="49">
        <v>36611</v>
      </c>
      <c r="E87" s="167">
        <f t="shared" si="5"/>
        <v>13</v>
      </c>
      <c r="F87" s="167">
        <v>860</v>
      </c>
    </row>
    <row r="88" spans="1:6">
      <c r="A88" s="49">
        <v>36612</v>
      </c>
      <c r="B88" s="167">
        <v>870</v>
      </c>
      <c r="C88" s="167">
        <f t="shared" si="4"/>
        <v>14</v>
      </c>
      <c r="D88" s="49">
        <v>36612</v>
      </c>
      <c r="E88" s="167">
        <f t="shared" si="5"/>
        <v>14</v>
      </c>
      <c r="F88" s="167">
        <v>870</v>
      </c>
    </row>
    <row r="89" spans="1:6">
      <c r="A89" s="49">
        <v>36613</v>
      </c>
      <c r="B89" s="167">
        <v>880</v>
      </c>
      <c r="C89" s="167">
        <f t="shared" si="4"/>
        <v>14</v>
      </c>
      <c r="D89" s="49">
        <v>36613</v>
      </c>
      <c r="E89" s="167">
        <f t="shared" si="5"/>
        <v>14</v>
      </c>
      <c r="F89" s="167">
        <v>880</v>
      </c>
    </row>
    <row r="90" spans="1:6">
      <c r="A90" s="49">
        <v>36614</v>
      </c>
      <c r="B90" s="167">
        <v>890</v>
      </c>
      <c r="C90" s="167">
        <f t="shared" si="4"/>
        <v>14</v>
      </c>
      <c r="D90" s="49">
        <v>36614</v>
      </c>
      <c r="E90" s="167">
        <f t="shared" si="5"/>
        <v>14</v>
      </c>
      <c r="F90" s="167">
        <v>890</v>
      </c>
    </row>
    <row r="91" spans="1:6">
      <c r="A91" s="49">
        <v>36615</v>
      </c>
      <c r="B91" s="167">
        <v>900</v>
      </c>
      <c r="C91" s="167">
        <f t="shared" si="4"/>
        <v>14</v>
      </c>
      <c r="D91" s="49">
        <v>36615</v>
      </c>
      <c r="E91" s="167">
        <f t="shared" si="5"/>
        <v>14</v>
      </c>
      <c r="F91" s="167">
        <v>900</v>
      </c>
    </row>
    <row r="92" spans="1:6">
      <c r="A92" s="49">
        <v>36616</v>
      </c>
      <c r="B92" s="167">
        <v>910</v>
      </c>
      <c r="C92" s="167">
        <f t="shared" si="4"/>
        <v>14</v>
      </c>
      <c r="D92" s="49">
        <v>36616</v>
      </c>
      <c r="E92" s="167">
        <f t="shared" si="5"/>
        <v>14</v>
      </c>
      <c r="F92" s="167">
        <v>910</v>
      </c>
    </row>
    <row r="93" spans="1:6">
      <c r="A93" s="49">
        <v>36617</v>
      </c>
      <c r="B93" s="167">
        <v>920</v>
      </c>
      <c r="C93" s="167">
        <f t="shared" si="4"/>
        <v>14</v>
      </c>
      <c r="D93" s="49">
        <v>36617</v>
      </c>
      <c r="E93" s="167">
        <f t="shared" si="5"/>
        <v>14</v>
      </c>
      <c r="F93" s="167">
        <v>920</v>
      </c>
    </row>
    <row r="94" spans="1:6">
      <c r="A94" s="49">
        <v>36618</v>
      </c>
      <c r="B94" s="167">
        <v>930</v>
      </c>
      <c r="C94" s="167">
        <f t="shared" si="4"/>
        <v>14</v>
      </c>
      <c r="D94" s="49">
        <v>36618</v>
      </c>
      <c r="E94" s="167">
        <f t="shared" si="5"/>
        <v>14</v>
      </c>
      <c r="F94" s="167">
        <v>930</v>
      </c>
    </row>
    <row r="95" spans="1:6">
      <c r="A95" s="49">
        <v>36619</v>
      </c>
      <c r="B95" s="167">
        <v>940</v>
      </c>
      <c r="C95" s="167">
        <f t="shared" si="4"/>
        <v>15</v>
      </c>
      <c r="D95" s="49">
        <v>36619</v>
      </c>
      <c r="E95" s="167">
        <f t="shared" si="5"/>
        <v>15</v>
      </c>
      <c r="F95" s="167">
        <v>940</v>
      </c>
    </row>
    <row r="96" spans="1:6">
      <c r="A96" s="49">
        <v>36620</v>
      </c>
      <c r="B96" s="167">
        <v>950</v>
      </c>
      <c r="C96" s="167">
        <f t="shared" si="4"/>
        <v>15</v>
      </c>
      <c r="D96" s="49">
        <v>36620</v>
      </c>
      <c r="E96" s="167">
        <f t="shared" si="5"/>
        <v>15</v>
      </c>
      <c r="F96" s="167">
        <v>950</v>
      </c>
    </row>
    <row r="97" spans="1:6">
      <c r="A97" s="49">
        <v>36621</v>
      </c>
      <c r="B97" s="167">
        <v>960</v>
      </c>
      <c r="C97" s="167">
        <f t="shared" si="4"/>
        <v>15</v>
      </c>
      <c r="D97" s="49">
        <v>36621</v>
      </c>
      <c r="E97" s="167">
        <f t="shared" si="5"/>
        <v>15</v>
      </c>
      <c r="F97" s="167">
        <v>960</v>
      </c>
    </row>
    <row r="98" spans="1:6">
      <c r="A98" s="49">
        <v>36622</v>
      </c>
      <c r="B98" s="167">
        <v>970</v>
      </c>
      <c r="C98" s="167">
        <f t="shared" si="4"/>
        <v>15</v>
      </c>
      <c r="D98" s="49">
        <v>36622</v>
      </c>
      <c r="E98" s="167">
        <f t="shared" si="5"/>
        <v>15</v>
      </c>
      <c r="F98" s="167">
        <v>970</v>
      </c>
    </row>
    <row r="99" spans="1:6">
      <c r="A99" s="49">
        <v>36623</v>
      </c>
      <c r="B99" s="167">
        <v>980</v>
      </c>
      <c r="C99" s="167">
        <f t="shared" si="4"/>
        <v>15</v>
      </c>
      <c r="D99" s="49">
        <v>36623</v>
      </c>
      <c r="E99" s="167">
        <f t="shared" si="5"/>
        <v>15</v>
      </c>
      <c r="F99" s="167">
        <v>980</v>
      </c>
    </row>
    <row r="100" spans="1:6">
      <c r="A100" s="49">
        <v>36624</v>
      </c>
      <c r="B100" s="167">
        <v>990</v>
      </c>
      <c r="C100" s="167">
        <f t="shared" si="4"/>
        <v>15</v>
      </c>
      <c r="D100" s="49">
        <v>36624</v>
      </c>
      <c r="E100" s="167">
        <f t="shared" si="5"/>
        <v>15</v>
      </c>
      <c r="F100" s="167">
        <v>990</v>
      </c>
    </row>
    <row r="101" spans="1:6">
      <c r="A101" s="49">
        <v>36625</v>
      </c>
      <c r="B101" s="167">
        <v>1000</v>
      </c>
      <c r="C101" s="167">
        <f t="shared" si="4"/>
        <v>15</v>
      </c>
      <c r="D101" s="49">
        <v>36625</v>
      </c>
      <c r="E101" s="167">
        <f t="shared" si="5"/>
        <v>15</v>
      </c>
      <c r="F101" s="167">
        <v>1000</v>
      </c>
    </row>
    <row r="102" spans="1:6">
      <c r="A102" s="49">
        <v>36626</v>
      </c>
      <c r="B102" s="167">
        <v>1010</v>
      </c>
      <c r="C102" s="167">
        <f t="shared" si="4"/>
        <v>16</v>
      </c>
      <c r="D102" s="49">
        <v>36626</v>
      </c>
      <c r="E102" s="167">
        <f t="shared" si="5"/>
        <v>16</v>
      </c>
      <c r="F102" s="167">
        <v>1010</v>
      </c>
    </row>
    <row r="103" spans="1:6">
      <c r="A103" s="49">
        <v>36627</v>
      </c>
      <c r="B103" s="167">
        <v>1020</v>
      </c>
      <c r="C103" s="167">
        <f t="shared" si="4"/>
        <v>16</v>
      </c>
      <c r="D103" s="49">
        <v>36627</v>
      </c>
      <c r="E103" s="167">
        <f t="shared" si="5"/>
        <v>16</v>
      </c>
      <c r="F103" s="167">
        <v>1020</v>
      </c>
    </row>
    <row r="104" spans="1:6">
      <c r="A104" s="49">
        <v>36628</v>
      </c>
      <c r="B104" s="167">
        <v>1030</v>
      </c>
      <c r="C104" s="167">
        <f t="shared" si="4"/>
        <v>16</v>
      </c>
      <c r="D104" s="49">
        <v>36628</v>
      </c>
      <c r="E104" s="167">
        <f t="shared" si="5"/>
        <v>16</v>
      </c>
      <c r="F104" s="167">
        <v>1030</v>
      </c>
    </row>
    <row r="105" spans="1:6">
      <c r="A105" s="49">
        <v>36629</v>
      </c>
      <c r="B105" s="167">
        <v>1040</v>
      </c>
      <c r="C105" s="167">
        <f t="shared" si="4"/>
        <v>16</v>
      </c>
      <c r="D105" s="49">
        <v>36629</v>
      </c>
      <c r="E105" s="167">
        <f t="shared" si="5"/>
        <v>16</v>
      </c>
      <c r="F105" s="167">
        <v>1040</v>
      </c>
    </row>
    <row r="106" spans="1:6">
      <c r="A106" s="49">
        <v>36630</v>
      </c>
      <c r="B106" s="167">
        <v>1050</v>
      </c>
      <c r="C106" s="167">
        <f t="shared" si="4"/>
        <v>16</v>
      </c>
      <c r="D106" s="49">
        <v>36630</v>
      </c>
      <c r="E106" s="167">
        <f t="shared" si="5"/>
        <v>16</v>
      </c>
      <c r="F106" s="167">
        <v>1050</v>
      </c>
    </row>
    <row r="107" spans="1:6">
      <c r="A107" s="49">
        <v>36631</v>
      </c>
      <c r="B107" s="167">
        <v>1060</v>
      </c>
      <c r="C107" s="167">
        <f t="shared" si="4"/>
        <v>16</v>
      </c>
      <c r="D107" s="49">
        <v>36631</v>
      </c>
      <c r="E107" s="167">
        <f t="shared" si="5"/>
        <v>16</v>
      </c>
      <c r="F107" s="167">
        <v>1060</v>
      </c>
    </row>
    <row r="108" spans="1:6">
      <c r="A108" s="49">
        <v>36632</v>
      </c>
      <c r="B108" s="167">
        <v>1070</v>
      </c>
      <c r="C108" s="167">
        <f t="shared" si="4"/>
        <v>16</v>
      </c>
      <c r="D108" s="49">
        <v>36632</v>
      </c>
      <c r="E108" s="167">
        <f t="shared" si="5"/>
        <v>16</v>
      </c>
      <c r="F108" s="167">
        <v>1070</v>
      </c>
    </row>
    <row r="109" spans="1:6">
      <c r="A109" s="49">
        <v>36633</v>
      </c>
      <c r="B109" s="167">
        <v>1080</v>
      </c>
      <c r="C109" s="167">
        <f t="shared" si="4"/>
        <v>17</v>
      </c>
      <c r="D109" s="49">
        <v>36633</v>
      </c>
      <c r="E109" s="167">
        <f t="shared" si="5"/>
        <v>17</v>
      </c>
      <c r="F109" s="167">
        <v>1080</v>
      </c>
    </row>
    <row r="110" spans="1:6">
      <c r="A110" s="49">
        <v>36634</v>
      </c>
      <c r="B110" s="167">
        <v>1090</v>
      </c>
      <c r="C110" s="167">
        <f t="shared" si="4"/>
        <v>17</v>
      </c>
      <c r="D110" s="49">
        <v>36634</v>
      </c>
      <c r="E110" s="167">
        <f t="shared" si="5"/>
        <v>17</v>
      </c>
      <c r="F110" s="167">
        <v>1090</v>
      </c>
    </row>
    <row r="111" spans="1:6">
      <c r="A111" s="49">
        <v>36635</v>
      </c>
      <c r="B111" s="167">
        <v>1100</v>
      </c>
      <c r="C111" s="167">
        <f t="shared" si="4"/>
        <v>17</v>
      </c>
      <c r="D111" s="49">
        <v>36635</v>
      </c>
      <c r="E111" s="167">
        <f t="shared" si="5"/>
        <v>17</v>
      </c>
      <c r="F111" s="167">
        <v>1100</v>
      </c>
    </row>
    <row r="112" spans="1:6">
      <c r="A112" s="49">
        <v>36636</v>
      </c>
      <c r="B112" s="167">
        <v>1110</v>
      </c>
      <c r="C112" s="167">
        <f t="shared" si="4"/>
        <v>17</v>
      </c>
      <c r="D112" s="49">
        <v>36636</v>
      </c>
      <c r="E112" s="167">
        <f t="shared" si="5"/>
        <v>17</v>
      </c>
      <c r="F112" s="167">
        <v>1110</v>
      </c>
    </row>
    <row r="113" spans="1:6">
      <c r="A113" s="49">
        <v>36637</v>
      </c>
      <c r="B113" s="167">
        <v>1120</v>
      </c>
      <c r="C113" s="167">
        <f t="shared" si="4"/>
        <v>17</v>
      </c>
      <c r="D113" s="49">
        <v>36637</v>
      </c>
      <c r="E113" s="167">
        <f t="shared" si="5"/>
        <v>17</v>
      </c>
      <c r="F113" s="167">
        <v>1120</v>
      </c>
    </row>
    <row r="114" spans="1:6">
      <c r="A114" s="49">
        <v>36638</v>
      </c>
      <c r="B114" s="167">
        <v>1130</v>
      </c>
      <c r="C114" s="167">
        <f t="shared" si="4"/>
        <v>17</v>
      </c>
      <c r="D114" s="49">
        <v>36638</v>
      </c>
      <c r="E114" s="167">
        <f t="shared" si="5"/>
        <v>17</v>
      </c>
      <c r="F114" s="167">
        <v>1130</v>
      </c>
    </row>
    <row r="115" spans="1:6">
      <c r="A115" s="49">
        <v>36639</v>
      </c>
      <c r="B115" s="167">
        <v>1140</v>
      </c>
      <c r="C115" s="167">
        <f t="shared" si="4"/>
        <v>17</v>
      </c>
      <c r="D115" s="49">
        <v>36639</v>
      </c>
      <c r="E115" s="167">
        <f t="shared" si="5"/>
        <v>17</v>
      </c>
      <c r="F115" s="167">
        <v>1140</v>
      </c>
    </row>
    <row r="116" spans="1:6">
      <c r="A116" s="49">
        <v>36640</v>
      </c>
      <c r="B116" s="167">
        <v>1150</v>
      </c>
      <c r="C116" s="167">
        <f t="shared" si="4"/>
        <v>18</v>
      </c>
      <c r="D116" s="49">
        <v>36640</v>
      </c>
      <c r="E116" s="167">
        <f t="shared" si="5"/>
        <v>18</v>
      </c>
      <c r="F116" s="167">
        <v>1150</v>
      </c>
    </row>
    <row r="117" spans="1:6">
      <c r="A117" s="49">
        <v>36641</v>
      </c>
      <c r="B117" s="167">
        <v>1160</v>
      </c>
      <c r="C117" s="167">
        <f t="shared" si="4"/>
        <v>18</v>
      </c>
      <c r="D117" s="49">
        <v>36641</v>
      </c>
      <c r="E117" s="167">
        <f t="shared" si="5"/>
        <v>18</v>
      </c>
      <c r="F117" s="167">
        <v>1160</v>
      </c>
    </row>
    <row r="118" spans="1:6">
      <c r="A118" s="49">
        <v>36642</v>
      </c>
      <c r="B118" s="167">
        <v>1170</v>
      </c>
      <c r="C118" s="167">
        <f t="shared" si="4"/>
        <v>18</v>
      </c>
      <c r="D118" s="49">
        <v>36642</v>
      </c>
      <c r="E118" s="167">
        <f t="shared" si="5"/>
        <v>18</v>
      </c>
      <c r="F118" s="167">
        <v>1170</v>
      </c>
    </row>
    <row r="119" spans="1:6">
      <c r="A119" s="49">
        <v>36643</v>
      </c>
      <c r="B119" s="167">
        <v>1180</v>
      </c>
      <c r="C119" s="167">
        <f t="shared" si="4"/>
        <v>18</v>
      </c>
      <c r="D119" s="49">
        <v>36643</v>
      </c>
      <c r="E119" s="167">
        <f t="shared" si="5"/>
        <v>18</v>
      </c>
      <c r="F119" s="167">
        <v>1180</v>
      </c>
    </row>
    <row r="120" spans="1:6">
      <c r="A120" s="49">
        <v>36644</v>
      </c>
      <c r="B120" s="167">
        <v>1190</v>
      </c>
      <c r="C120" s="167">
        <f t="shared" si="4"/>
        <v>18</v>
      </c>
      <c r="D120" s="49">
        <v>36644</v>
      </c>
      <c r="E120" s="167">
        <f t="shared" si="5"/>
        <v>18</v>
      </c>
      <c r="F120" s="167">
        <v>1190</v>
      </c>
    </row>
    <row r="121" spans="1:6">
      <c r="A121" s="49">
        <v>36645</v>
      </c>
      <c r="B121" s="167">
        <v>1200</v>
      </c>
      <c r="C121" s="167">
        <f t="shared" si="4"/>
        <v>18</v>
      </c>
      <c r="D121" s="49">
        <v>36645</v>
      </c>
      <c r="E121" s="167">
        <f t="shared" si="5"/>
        <v>18</v>
      </c>
      <c r="F121" s="167">
        <v>1200</v>
      </c>
    </row>
    <row r="122" spans="1:6">
      <c r="A122" s="49">
        <v>36646</v>
      </c>
      <c r="B122" s="167">
        <v>1210</v>
      </c>
      <c r="C122" s="167">
        <f t="shared" si="4"/>
        <v>18</v>
      </c>
      <c r="D122" s="49">
        <v>36646</v>
      </c>
      <c r="E122" s="167">
        <f t="shared" si="5"/>
        <v>18</v>
      </c>
      <c r="F122" s="167">
        <v>1210</v>
      </c>
    </row>
    <row r="123" spans="1:6">
      <c r="A123" s="49">
        <v>36647</v>
      </c>
      <c r="B123" s="167">
        <v>1220</v>
      </c>
      <c r="C123" s="167">
        <f t="shared" si="4"/>
        <v>19</v>
      </c>
      <c r="D123" s="49">
        <v>36647</v>
      </c>
      <c r="E123" s="167">
        <f t="shared" si="5"/>
        <v>19</v>
      </c>
      <c r="F123" s="167">
        <v>1220</v>
      </c>
    </row>
    <row r="124" spans="1:6">
      <c r="A124" s="49">
        <v>36648</v>
      </c>
      <c r="B124" s="167">
        <v>1230</v>
      </c>
      <c r="C124" s="167">
        <f t="shared" si="4"/>
        <v>19</v>
      </c>
      <c r="D124" s="49">
        <v>36648</v>
      </c>
      <c r="E124" s="167">
        <f t="shared" si="5"/>
        <v>19</v>
      </c>
      <c r="F124" s="167">
        <v>1230</v>
      </c>
    </row>
    <row r="125" spans="1:6">
      <c r="A125" s="49">
        <v>36649</v>
      </c>
      <c r="B125" s="167">
        <v>1240</v>
      </c>
      <c r="C125" s="167">
        <f t="shared" si="4"/>
        <v>19</v>
      </c>
      <c r="D125" s="49">
        <v>36649</v>
      </c>
      <c r="E125" s="167">
        <f t="shared" si="5"/>
        <v>19</v>
      </c>
      <c r="F125" s="167">
        <v>1240</v>
      </c>
    </row>
    <row r="126" spans="1:6">
      <c r="A126" s="49">
        <v>36650</v>
      </c>
      <c r="B126" s="167">
        <v>1250</v>
      </c>
      <c r="C126" s="167">
        <f t="shared" si="4"/>
        <v>19</v>
      </c>
      <c r="D126" s="49">
        <v>36650</v>
      </c>
      <c r="E126" s="167">
        <f t="shared" si="5"/>
        <v>19</v>
      </c>
      <c r="F126" s="167">
        <v>1250</v>
      </c>
    </row>
    <row r="127" spans="1:6">
      <c r="A127" s="49">
        <v>36651</v>
      </c>
      <c r="B127" s="167">
        <v>1260</v>
      </c>
      <c r="C127" s="167">
        <f t="shared" si="4"/>
        <v>19</v>
      </c>
      <c r="D127" s="49">
        <v>36651</v>
      </c>
      <c r="E127" s="167">
        <f t="shared" si="5"/>
        <v>19</v>
      </c>
      <c r="F127" s="167">
        <v>1260</v>
      </c>
    </row>
    <row r="128" spans="1:6">
      <c r="A128" s="49">
        <v>36652</v>
      </c>
      <c r="B128" s="167">
        <v>1270</v>
      </c>
      <c r="C128" s="167">
        <f t="shared" si="4"/>
        <v>19</v>
      </c>
      <c r="D128" s="49">
        <v>36652</v>
      </c>
      <c r="E128" s="167">
        <f t="shared" si="5"/>
        <v>19</v>
      </c>
      <c r="F128" s="167">
        <v>1270</v>
      </c>
    </row>
    <row r="129" spans="1:6">
      <c r="A129" s="49">
        <v>36653</v>
      </c>
      <c r="B129" s="167">
        <v>1280</v>
      </c>
      <c r="C129" s="167">
        <f t="shared" si="4"/>
        <v>19</v>
      </c>
      <c r="D129" s="49">
        <v>36653</v>
      </c>
      <c r="E129" s="167">
        <f t="shared" si="5"/>
        <v>19</v>
      </c>
      <c r="F129" s="167">
        <v>1280</v>
      </c>
    </row>
    <row r="130" spans="1:6">
      <c r="A130" s="49">
        <v>36654</v>
      </c>
      <c r="B130" s="167">
        <v>1290</v>
      </c>
      <c r="C130" s="167">
        <f t="shared" si="4"/>
        <v>20</v>
      </c>
      <c r="D130" s="49">
        <v>36654</v>
      </c>
      <c r="E130" s="167">
        <f t="shared" si="5"/>
        <v>20</v>
      </c>
      <c r="F130" s="167">
        <v>1290</v>
      </c>
    </row>
    <row r="131" spans="1:6">
      <c r="A131" s="49">
        <v>36655</v>
      </c>
      <c r="B131" s="167">
        <v>1300</v>
      </c>
      <c r="C131" s="167">
        <f t="shared" ref="C131:C194" si="6">WEEKNUM(A131,2)</f>
        <v>20</v>
      </c>
      <c r="D131" s="49">
        <v>36655</v>
      </c>
      <c r="E131" s="167">
        <f t="shared" ref="E131:E194" si="7">WEEKNUM(D131,2)</f>
        <v>20</v>
      </c>
      <c r="F131" s="167">
        <v>1300</v>
      </c>
    </row>
    <row r="132" spans="1:6">
      <c r="A132" s="49">
        <v>36656</v>
      </c>
      <c r="B132" s="167">
        <v>1310</v>
      </c>
      <c r="C132" s="167">
        <f t="shared" si="6"/>
        <v>20</v>
      </c>
      <c r="D132" s="49">
        <v>36656</v>
      </c>
      <c r="E132" s="167">
        <f t="shared" si="7"/>
        <v>20</v>
      </c>
      <c r="F132" s="167">
        <v>1310</v>
      </c>
    </row>
    <row r="133" spans="1:6">
      <c r="A133" s="49">
        <v>36657</v>
      </c>
      <c r="B133" s="167">
        <v>1320</v>
      </c>
      <c r="C133" s="167">
        <f t="shared" si="6"/>
        <v>20</v>
      </c>
      <c r="D133" s="49">
        <v>36657</v>
      </c>
      <c r="E133" s="167">
        <f t="shared" si="7"/>
        <v>20</v>
      </c>
      <c r="F133" s="167">
        <v>1320</v>
      </c>
    </row>
    <row r="134" spans="1:6">
      <c r="A134" s="49">
        <v>36658</v>
      </c>
      <c r="B134" s="167">
        <v>1330</v>
      </c>
      <c r="C134" s="167">
        <f t="shared" si="6"/>
        <v>20</v>
      </c>
      <c r="D134" s="49">
        <v>36658</v>
      </c>
      <c r="E134" s="167">
        <f t="shared" si="7"/>
        <v>20</v>
      </c>
      <c r="F134" s="167">
        <v>1330</v>
      </c>
    </row>
    <row r="135" spans="1:6">
      <c r="A135" s="49">
        <v>36659</v>
      </c>
      <c r="B135" s="167">
        <v>1340</v>
      </c>
      <c r="C135" s="167">
        <f t="shared" si="6"/>
        <v>20</v>
      </c>
      <c r="D135" s="49">
        <v>36659</v>
      </c>
      <c r="E135" s="167">
        <f t="shared" si="7"/>
        <v>20</v>
      </c>
      <c r="F135" s="167">
        <v>1340</v>
      </c>
    </row>
    <row r="136" spans="1:6">
      <c r="A136" s="49">
        <v>36660</v>
      </c>
      <c r="B136" s="167">
        <v>1350</v>
      </c>
      <c r="C136" s="167">
        <f t="shared" si="6"/>
        <v>20</v>
      </c>
      <c r="D136" s="49">
        <v>36660</v>
      </c>
      <c r="E136" s="167">
        <f t="shared" si="7"/>
        <v>20</v>
      </c>
      <c r="F136" s="167">
        <v>1350</v>
      </c>
    </row>
    <row r="137" spans="1:6">
      <c r="A137" s="49">
        <v>36661</v>
      </c>
      <c r="B137" s="167">
        <v>1360</v>
      </c>
      <c r="C137" s="167">
        <f t="shared" si="6"/>
        <v>21</v>
      </c>
      <c r="D137" s="49">
        <v>36661</v>
      </c>
      <c r="E137" s="167">
        <f t="shared" si="7"/>
        <v>21</v>
      </c>
      <c r="F137" s="167">
        <v>1360</v>
      </c>
    </row>
    <row r="138" spans="1:6">
      <c r="A138" s="49">
        <v>36662</v>
      </c>
      <c r="B138" s="167">
        <v>1370</v>
      </c>
      <c r="C138" s="167">
        <f t="shared" si="6"/>
        <v>21</v>
      </c>
      <c r="D138" s="49">
        <v>36662</v>
      </c>
      <c r="E138" s="167">
        <f t="shared" si="7"/>
        <v>21</v>
      </c>
      <c r="F138" s="167">
        <v>1370</v>
      </c>
    </row>
    <row r="139" spans="1:6">
      <c r="A139" s="49">
        <v>36663</v>
      </c>
      <c r="B139" s="167">
        <v>1380</v>
      </c>
      <c r="C139" s="167">
        <f t="shared" si="6"/>
        <v>21</v>
      </c>
      <c r="D139" s="49">
        <v>36663</v>
      </c>
      <c r="E139" s="167">
        <f t="shared" si="7"/>
        <v>21</v>
      </c>
      <c r="F139" s="167">
        <v>1380</v>
      </c>
    </row>
    <row r="140" spans="1:6">
      <c r="A140" s="49">
        <v>36664</v>
      </c>
      <c r="B140" s="167">
        <v>1390</v>
      </c>
      <c r="C140" s="167">
        <f t="shared" si="6"/>
        <v>21</v>
      </c>
      <c r="D140" s="49">
        <v>36664</v>
      </c>
      <c r="E140" s="167">
        <f t="shared" si="7"/>
        <v>21</v>
      </c>
      <c r="F140" s="167">
        <v>1390</v>
      </c>
    </row>
    <row r="141" spans="1:6">
      <c r="A141" s="49">
        <v>36665</v>
      </c>
      <c r="B141" s="167">
        <v>1400</v>
      </c>
      <c r="C141" s="167">
        <f t="shared" si="6"/>
        <v>21</v>
      </c>
      <c r="D141" s="49">
        <v>36665</v>
      </c>
      <c r="E141" s="167">
        <f t="shared" si="7"/>
        <v>21</v>
      </c>
      <c r="F141" s="167">
        <v>1400</v>
      </c>
    </row>
    <row r="142" spans="1:6">
      <c r="A142" s="49">
        <v>36666</v>
      </c>
      <c r="B142" s="167">
        <v>1410</v>
      </c>
      <c r="C142" s="167">
        <f t="shared" si="6"/>
        <v>21</v>
      </c>
      <c r="D142" s="49">
        <v>36666</v>
      </c>
      <c r="E142" s="167">
        <f t="shared" si="7"/>
        <v>21</v>
      </c>
      <c r="F142" s="167">
        <v>1410</v>
      </c>
    </row>
    <row r="143" spans="1:6">
      <c r="A143" s="49">
        <v>36667</v>
      </c>
      <c r="B143" s="167">
        <v>1420</v>
      </c>
      <c r="C143" s="167">
        <f t="shared" si="6"/>
        <v>21</v>
      </c>
      <c r="D143" s="49">
        <v>36667</v>
      </c>
      <c r="E143" s="167">
        <f t="shared" si="7"/>
        <v>21</v>
      </c>
      <c r="F143" s="167">
        <v>1420</v>
      </c>
    </row>
    <row r="144" spans="1:6">
      <c r="A144" s="49">
        <v>36668</v>
      </c>
      <c r="B144" s="167">
        <v>1430</v>
      </c>
      <c r="C144" s="167">
        <f t="shared" si="6"/>
        <v>22</v>
      </c>
      <c r="D144" s="49">
        <v>36668</v>
      </c>
      <c r="E144" s="167">
        <f t="shared" si="7"/>
        <v>22</v>
      </c>
      <c r="F144" s="167">
        <v>1430</v>
      </c>
    </row>
    <row r="145" spans="1:6">
      <c r="A145" s="49">
        <v>36669</v>
      </c>
      <c r="B145" s="167">
        <v>1440</v>
      </c>
      <c r="C145" s="167">
        <f t="shared" si="6"/>
        <v>22</v>
      </c>
      <c r="D145" s="49">
        <v>36669</v>
      </c>
      <c r="E145" s="167">
        <f t="shared" si="7"/>
        <v>22</v>
      </c>
      <c r="F145" s="167">
        <v>1440</v>
      </c>
    </row>
    <row r="146" spans="1:6">
      <c r="A146" s="49">
        <v>36670</v>
      </c>
      <c r="B146" s="167">
        <v>1450</v>
      </c>
      <c r="C146" s="167">
        <f t="shared" si="6"/>
        <v>22</v>
      </c>
      <c r="D146" s="49">
        <v>36670</v>
      </c>
      <c r="E146" s="167">
        <f t="shared" si="7"/>
        <v>22</v>
      </c>
      <c r="F146" s="167">
        <v>1450</v>
      </c>
    </row>
    <row r="147" spans="1:6">
      <c r="A147" s="49">
        <v>36671</v>
      </c>
      <c r="B147" s="167">
        <v>1460</v>
      </c>
      <c r="C147" s="167">
        <f t="shared" si="6"/>
        <v>22</v>
      </c>
      <c r="D147" s="49">
        <v>36671</v>
      </c>
      <c r="E147" s="167">
        <f t="shared" si="7"/>
        <v>22</v>
      </c>
      <c r="F147" s="167">
        <v>1460</v>
      </c>
    </row>
    <row r="148" spans="1:6">
      <c r="A148" s="49">
        <v>36672</v>
      </c>
      <c r="B148" s="167">
        <v>1470</v>
      </c>
      <c r="C148" s="167">
        <f t="shared" si="6"/>
        <v>22</v>
      </c>
      <c r="D148" s="49">
        <v>36672</v>
      </c>
      <c r="E148" s="167">
        <f t="shared" si="7"/>
        <v>22</v>
      </c>
      <c r="F148" s="167">
        <v>1470</v>
      </c>
    </row>
    <row r="149" spans="1:6">
      <c r="A149" s="49">
        <v>36673</v>
      </c>
      <c r="B149" s="167">
        <v>1480</v>
      </c>
      <c r="C149" s="167">
        <f t="shared" si="6"/>
        <v>22</v>
      </c>
      <c r="D149" s="49">
        <v>36673</v>
      </c>
      <c r="E149" s="167">
        <f t="shared" si="7"/>
        <v>22</v>
      </c>
      <c r="F149" s="167">
        <v>1480</v>
      </c>
    </row>
    <row r="150" spans="1:6">
      <c r="A150" s="49">
        <v>36674</v>
      </c>
      <c r="B150" s="167">
        <v>1490</v>
      </c>
      <c r="C150" s="167">
        <f t="shared" si="6"/>
        <v>22</v>
      </c>
      <c r="D150" s="49">
        <v>36674</v>
      </c>
      <c r="E150" s="167">
        <f t="shared" si="7"/>
        <v>22</v>
      </c>
      <c r="F150" s="167">
        <v>1490</v>
      </c>
    </row>
    <row r="151" spans="1:6">
      <c r="A151" s="49">
        <v>36675</v>
      </c>
      <c r="B151" s="167">
        <v>1500</v>
      </c>
      <c r="C151" s="167">
        <f t="shared" si="6"/>
        <v>23</v>
      </c>
      <c r="D151" s="49">
        <v>36675</v>
      </c>
      <c r="E151" s="167">
        <f t="shared" si="7"/>
        <v>23</v>
      </c>
      <c r="F151" s="167">
        <v>1500</v>
      </c>
    </row>
    <row r="152" spans="1:6">
      <c r="A152" s="49">
        <v>36676</v>
      </c>
      <c r="B152" s="167">
        <v>1510</v>
      </c>
      <c r="C152" s="167">
        <f t="shared" si="6"/>
        <v>23</v>
      </c>
      <c r="D152" s="49">
        <v>36676</v>
      </c>
      <c r="E152" s="167">
        <f t="shared" si="7"/>
        <v>23</v>
      </c>
      <c r="F152" s="167">
        <v>1510</v>
      </c>
    </row>
    <row r="153" spans="1:6">
      <c r="A153" s="49">
        <v>36677</v>
      </c>
      <c r="B153" s="167">
        <v>1520</v>
      </c>
      <c r="C153" s="167">
        <f t="shared" si="6"/>
        <v>23</v>
      </c>
      <c r="D153" s="49">
        <v>36677</v>
      </c>
      <c r="E153" s="167">
        <f t="shared" si="7"/>
        <v>23</v>
      </c>
      <c r="F153" s="167">
        <v>1520</v>
      </c>
    </row>
    <row r="154" spans="1:6">
      <c r="A154" s="49">
        <v>36678</v>
      </c>
      <c r="B154" s="167">
        <v>1530</v>
      </c>
      <c r="C154" s="167">
        <f t="shared" si="6"/>
        <v>23</v>
      </c>
      <c r="D154" s="49">
        <v>36678</v>
      </c>
      <c r="E154" s="167">
        <f t="shared" si="7"/>
        <v>23</v>
      </c>
      <c r="F154" s="167">
        <v>1530</v>
      </c>
    </row>
    <row r="155" spans="1:6">
      <c r="A155" s="49">
        <v>36679</v>
      </c>
      <c r="B155" s="167">
        <v>1540</v>
      </c>
      <c r="C155" s="167">
        <f t="shared" si="6"/>
        <v>23</v>
      </c>
      <c r="D155" s="49">
        <v>36679</v>
      </c>
      <c r="E155" s="167">
        <f t="shared" si="7"/>
        <v>23</v>
      </c>
      <c r="F155" s="167">
        <v>1540</v>
      </c>
    </row>
    <row r="156" spans="1:6">
      <c r="A156" s="49">
        <v>36680</v>
      </c>
      <c r="B156" s="167">
        <v>1550</v>
      </c>
      <c r="C156" s="167">
        <f t="shared" si="6"/>
        <v>23</v>
      </c>
      <c r="D156" s="49">
        <v>36680</v>
      </c>
      <c r="E156" s="167">
        <f t="shared" si="7"/>
        <v>23</v>
      </c>
      <c r="F156" s="167">
        <v>1550</v>
      </c>
    </row>
    <row r="157" spans="1:6">
      <c r="A157" s="49">
        <v>36681</v>
      </c>
      <c r="B157" s="167">
        <v>1560</v>
      </c>
      <c r="C157" s="167">
        <f t="shared" si="6"/>
        <v>23</v>
      </c>
      <c r="D157" s="49">
        <v>36681</v>
      </c>
      <c r="E157" s="167">
        <f t="shared" si="7"/>
        <v>23</v>
      </c>
      <c r="F157" s="167">
        <v>1560</v>
      </c>
    </row>
    <row r="158" spans="1:6">
      <c r="A158" s="49">
        <v>36682</v>
      </c>
      <c r="B158" s="167">
        <v>1570</v>
      </c>
      <c r="C158" s="167">
        <f t="shared" si="6"/>
        <v>24</v>
      </c>
      <c r="D158" s="49">
        <v>36682</v>
      </c>
      <c r="E158" s="167">
        <f t="shared" si="7"/>
        <v>24</v>
      </c>
      <c r="F158" s="167">
        <v>1570</v>
      </c>
    </row>
    <row r="159" spans="1:6">
      <c r="A159" s="49">
        <v>36683</v>
      </c>
      <c r="B159" s="167">
        <v>1580</v>
      </c>
      <c r="C159" s="167">
        <f t="shared" si="6"/>
        <v>24</v>
      </c>
      <c r="D159" s="49">
        <v>36683</v>
      </c>
      <c r="E159" s="167">
        <f t="shared" si="7"/>
        <v>24</v>
      </c>
      <c r="F159" s="167">
        <v>1580</v>
      </c>
    </row>
    <row r="160" spans="1:6">
      <c r="A160" s="49">
        <v>36684</v>
      </c>
      <c r="B160" s="167">
        <v>1590</v>
      </c>
      <c r="C160" s="167">
        <f t="shared" si="6"/>
        <v>24</v>
      </c>
      <c r="D160" s="49">
        <v>36684</v>
      </c>
      <c r="E160" s="167">
        <f t="shared" si="7"/>
        <v>24</v>
      </c>
      <c r="F160" s="167">
        <v>1590</v>
      </c>
    </row>
    <row r="161" spans="1:6">
      <c r="A161" s="49">
        <v>36685</v>
      </c>
      <c r="B161" s="167">
        <v>1600</v>
      </c>
      <c r="C161" s="167">
        <f t="shared" si="6"/>
        <v>24</v>
      </c>
      <c r="D161" s="49">
        <v>36685</v>
      </c>
      <c r="E161" s="167">
        <f t="shared" si="7"/>
        <v>24</v>
      </c>
      <c r="F161" s="167">
        <v>1600</v>
      </c>
    </row>
    <row r="162" spans="1:6">
      <c r="A162" s="49">
        <v>36686</v>
      </c>
      <c r="B162" s="167">
        <v>1610</v>
      </c>
      <c r="C162" s="167">
        <f t="shared" si="6"/>
        <v>24</v>
      </c>
      <c r="D162" s="49">
        <v>36686</v>
      </c>
      <c r="E162" s="167">
        <f t="shared" si="7"/>
        <v>24</v>
      </c>
      <c r="F162" s="167">
        <v>1610</v>
      </c>
    </row>
    <row r="163" spans="1:6">
      <c r="A163" s="49">
        <v>36687</v>
      </c>
      <c r="B163" s="167">
        <v>1620</v>
      </c>
      <c r="C163" s="167">
        <f t="shared" si="6"/>
        <v>24</v>
      </c>
      <c r="D163" s="49">
        <v>36687</v>
      </c>
      <c r="E163" s="167">
        <f t="shared" si="7"/>
        <v>24</v>
      </c>
      <c r="F163" s="167">
        <v>1620</v>
      </c>
    </row>
    <row r="164" spans="1:6">
      <c r="A164" s="49">
        <v>36688</v>
      </c>
      <c r="B164" s="167">
        <v>1630</v>
      </c>
      <c r="C164" s="167">
        <f t="shared" si="6"/>
        <v>24</v>
      </c>
      <c r="D164" s="49">
        <v>36688</v>
      </c>
      <c r="E164" s="167">
        <f t="shared" si="7"/>
        <v>24</v>
      </c>
      <c r="F164" s="167">
        <v>1630</v>
      </c>
    </row>
    <row r="165" spans="1:6">
      <c r="A165" s="49">
        <v>36689</v>
      </c>
      <c r="B165" s="167">
        <v>1640</v>
      </c>
      <c r="C165" s="167">
        <f t="shared" si="6"/>
        <v>25</v>
      </c>
      <c r="D165" s="49">
        <v>36689</v>
      </c>
      <c r="E165" s="167">
        <f t="shared" si="7"/>
        <v>25</v>
      </c>
      <c r="F165" s="167">
        <v>1640</v>
      </c>
    </row>
    <row r="166" spans="1:6">
      <c r="A166" s="49">
        <v>36690</v>
      </c>
      <c r="B166" s="167">
        <v>1650</v>
      </c>
      <c r="C166" s="167">
        <f t="shared" si="6"/>
        <v>25</v>
      </c>
      <c r="D166" s="49">
        <v>36690</v>
      </c>
      <c r="E166" s="167">
        <f t="shared" si="7"/>
        <v>25</v>
      </c>
      <c r="F166" s="167">
        <v>1650</v>
      </c>
    </row>
    <row r="167" spans="1:6">
      <c r="A167" s="49">
        <v>36691</v>
      </c>
      <c r="B167" s="167">
        <v>1660</v>
      </c>
      <c r="C167" s="167">
        <f t="shared" si="6"/>
        <v>25</v>
      </c>
      <c r="D167" s="49">
        <v>36691</v>
      </c>
      <c r="E167" s="167">
        <f t="shared" si="7"/>
        <v>25</v>
      </c>
      <c r="F167" s="167">
        <v>1660</v>
      </c>
    </row>
    <row r="168" spans="1:6">
      <c r="A168" s="49">
        <v>36692</v>
      </c>
      <c r="B168" s="167">
        <v>1670</v>
      </c>
      <c r="C168" s="167">
        <f t="shared" si="6"/>
        <v>25</v>
      </c>
      <c r="D168" s="49">
        <v>36692</v>
      </c>
      <c r="E168" s="167">
        <f t="shared" si="7"/>
        <v>25</v>
      </c>
      <c r="F168" s="167">
        <v>1670</v>
      </c>
    </row>
    <row r="169" spans="1:6">
      <c r="A169" s="49">
        <v>36693</v>
      </c>
      <c r="B169" s="167">
        <v>1680</v>
      </c>
      <c r="C169" s="167">
        <f t="shared" si="6"/>
        <v>25</v>
      </c>
      <c r="D169" s="49">
        <v>36693</v>
      </c>
      <c r="E169" s="167">
        <f t="shared" si="7"/>
        <v>25</v>
      </c>
      <c r="F169" s="167">
        <v>1680</v>
      </c>
    </row>
    <row r="170" spans="1:6">
      <c r="A170" s="49">
        <v>36694</v>
      </c>
      <c r="B170" s="167">
        <v>1690</v>
      </c>
      <c r="C170" s="167">
        <f t="shared" si="6"/>
        <v>25</v>
      </c>
      <c r="D170" s="49">
        <v>36694</v>
      </c>
      <c r="E170" s="167">
        <f t="shared" si="7"/>
        <v>25</v>
      </c>
      <c r="F170" s="167">
        <v>1690</v>
      </c>
    </row>
    <row r="171" spans="1:6">
      <c r="A171" s="49">
        <v>36695</v>
      </c>
      <c r="B171" s="167">
        <v>1700</v>
      </c>
      <c r="C171" s="167">
        <f t="shared" si="6"/>
        <v>25</v>
      </c>
      <c r="D171" s="49">
        <v>36695</v>
      </c>
      <c r="E171" s="167">
        <f t="shared" si="7"/>
        <v>25</v>
      </c>
      <c r="F171" s="167">
        <v>1700</v>
      </c>
    </row>
    <row r="172" spans="1:6">
      <c r="A172" s="49">
        <v>36696</v>
      </c>
      <c r="B172" s="167">
        <v>1710</v>
      </c>
      <c r="C172" s="167">
        <f t="shared" si="6"/>
        <v>26</v>
      </c>
      <c r="D172" s="49">
        <v>36696</v>
      </c>
      <c r="E172" s="167">
        <f t="shared" si="7"/>
        <v>26</v>
      </c>
      <c r="F172" s="167">
        <v>1710</v>
      </c>
    </row>
    <row r="173" spans="1:6">
      <c r="A173" s="49">
        <v>36697</v>
      </c>
      <c r="B173" s="167">
        <v>1720</v>
      </c>
      <c r="C173" s="167">
        <f t="shared" si="6"/>
        <v>26</v>
      </c>
      <c r="D173" s="49">
        <v>36697</v>
      </c>
      <c r="E173" s="167">
        <f t="shared" si="7"/>
        <v>26</v>
      </c>
      <c r="F173" s="167">
        <v>1720</v>
      </c>
    </row>
    <row r="174" spans="1:6">
      <c r="A174" s="49">
        <v>36698</v>
      </c>
      <c r="B174" s="167">
        <v>1730</v>
      </c>
      <c r="C174" s="167">
        <f t="shared" si="6"/>
        <v>26</v>
      </c>
      <c r="D174" s="49">
        <v>36698</v>
      </c>
      <c r="E174" s="167">
        <f t="shared" si="7"/>
        <v>26</v>
      </c>
      <c r="F174" s="167">
        <v>1730</v>
      </c>
    </row>
    <row r="175" spans="1:6">
      <c r="A175" s="49">
        <v>36699</v>
      </c>
      <c r="B175" s="167">
        <v>1740</v>
      </c>
      <c r="C175" s="167">
        <f t="shared" si="6"/>
        <v>26</v>
      </c>
      <c r="D175" s="49">
        <v>36699</v>
      </c>
      <c r="E175" s="167">
        <f t="shared" si="7"/>
        <v>26</v>
      </c>
      <c r="F175" s="167">
        <v>1740</v>
      </c>
    </row>
    <row r="176" spans="1:6">
      <c r="A176" s="49">
        <v>36700</v>
      </c>
      <c r="B176" s="167">
        <v>1750</v>
      </c>
      <c r="C176" s="167">
        <f t="shared" si="6"/>
        <v>26</v>
      </c>
      <c r="D176" s="49">
        <v>36700</v>
      </c>
      <c r="E176" s="167">
        <f t="shared" si="7"/>
        <v>26</v>
      </c>
      <c r="F176" s="167">
        <v>1750</v>
      </c>
    </row>
    <row r="177" spans="1:6">
      <c r="A177" s="49">
        <v>36701</v>
      </c>
      <c r="B177" s="167">
        <v>1760</v>
      </c>
      <c r="C177" s="167">
        <f t="shared" si="6"/>
        <v>26</v>
      </c>
      <c r="D177" s="49">
        <v>36701</v>
      </c>
      <c r="E177" s="167">
        <f t="shared" si="7"/>
        <v>26</v>
      </c>
      <c r="F177" s="167">
        <v>1760</v>
      </c>
    </row>
    <row r="178" spans="1:6">
      <c r="A178" s="49">
        <v>36702</v>
      </c>
      <c r="B178" s="167">
        <v>1770</v>
      </c>
      <c r="C178" s="167">
        <f t="shared" si="6"/>
        <v>26</v>
      </c>
      <c r="D178" s="49">
        <v>36702</v>
      </c>
      <c r="E178" s="167">
        <f t="shared" si="7"/>
        <v>26</v>
      </c>
      <c r="F178" s="167">
        <v>1770</v>
      </c>
    </row>
    <row r="179" spans="1:6">
      <c r="A179" s="49">
        <v>36703</v>
      </c>
      <c r="B179" s="167">
        <v>1780</v>
      </c>
      <c r="C179" s="167">
        <f t="shared" si="6"/>
        <v>27</v>
      </c>
      <c r="D179" s="49">
        <v>36703</v>
      </c>
      <c r="E179" s="167">
        <f t="shared" si="7"/>
        <v>27</v>
      </c>
      <c r="F179" s="167">
        <v>1780</v>
      </c>
    </row>
    <row r="180" spans="1:6">
      <c r="A180" s="49">
        <v>36704</v>
      </c>
      <c r="B180" s="167">
        <v>1790</v>
      </c>
      <c r="C180" s="167">
        <f t="shared" si="6"/>
        <v>27</v>
      </c>
      <c r="D180" s="49">
        <v>36704</v>
      </c>
      <c r="E180" s="167">
        <f t="shared" si="7"/>
        <v>27</v>
      </c>
      <c r="F180" s="167">
        <v>1790</v>
      </c>
    </row>
    <row r="181" spans="1:6">
      <c r="A181" s="49">
        <v>36705</v>
      </c>
      <c r="B181" s="167">
        <v>1800</v>
      </c>
      <c r="C181" s="167">
        <f t="shared" si="6"/>
        <v>27</v>
      </c>
      <c r="D181" s="49">
        <v>36705</v>
      </c>
      <c r="E181" s="167">
        <f t="shared" si="7"/>
        <v>27</v>
      </c>
      <c r="F181" s="167">
        <v>1800</v>
      </c>
    </row>
    <row r="182" spans="1:6">
      <c r="A182" s="49">
        <v>36706</v>
      </c>
      <c r="B182" s="167">
        <v>1810</v>
      </c>
      <c r="C182" s="167">
        <f t="shared" si="6"/>
        <v>27</v>
      </c>
      <c r="D182" s="49">
        <v>36706</v>
      </c>
      <c r="E182" s="167">
        <f t="shared" si="7"/>
        <v>27</v>
      </c>
      <c r="F182" s="167">
        <v>1810</v>
      </c>
    </row>
    <row r="183" spans="1:6">
      <c r="A183" s="49">
        <v>36707</v>
      </c>
      <c r="B183" s="167">
        <v>1820</v>
      </c>
      <c r="C183" s="167">
        <f t="shared" si="6"/>
        <v>27</v>
      </c>
      <c r="D183" s="49">
        <v>36707</v>
      </c>
      <c r="E183" s="167">
        <f t="shared" si="7"/>
        <v>27</v>
      </c>
      <c r="F183" s="167">
        <v>1820</v>
      </c>
    </row>
    <row r="184" spans="1:6">
      <c r="A184" s="49">
        <v>36708</v>
      </c>
      <c r="B184" s="167">
        <v>1830</v>
      </c>
      <c r="C184" s="167">
        <f t="shared" si="6"/>
        <v>27</v>
      </c>
      <c r="D184" s="49">
        <v>36708</v>
      </c>
      <c r="E184" s="167">
        <f t="shared" si="7"/>
        <v>27</v>
      </c>
      <c r="F184" s="167">
        <v>1830</v>
      </c>
    </row>
    <row r="185" spans="1:6">
      <c r="A185" s="49">
        <v>36709</v>
      </c>
      <c r="B185" s="167">
        <v>1840</v>
      </c>
      <c r="C185" s="167">
        <f t="shared" si="6"/>
        <v>27</v>
      </c>
      <c r="D185" s="49">
        <v>36709</v>
      </c>
      <c r="E185" s="167">
        <f t="shared" si="7"/>
        <v>27</v>
      </c>
      <c r="F185" s="167">
        <v>1840</v>
      </c>
    </row>
    <row r="186" spans="1:6">
      <c r="A186" s="49">
        <v>36710</v>
      </c>
      <c r="B186" s="167">
        <v>1850</v>
      </c>
      <c r="C186" s="167">
        <f t="shared" si="6"/>
        <v>28</v>
      </c>
      <c r="D186" s="49">
        <v>36710</v>
      </c>
      <c r="E186" s="167">
        <f t="shared" si="7"/>
        <v>28</v>
      </c>
      <c r="F186" s="167">
        <v>1850</v>
      </c>
    </row>
    <row r="187" spans="1:6">
      <c r="A187" s="49">
        <v>36711</v>
      </c>
      <c r="B187" s="167">
        <v>1860</v>
      </c>
      <c r="C187" s="167">
        <f t="shared" si="6"/>
        <v>28</v>
      </c>
      <c r="D187" s="49">
        <v>36711</v>
      </c>
      <c r="E187" s="167">
        <f t="shared" si="7"/>
        <v>28</v>
      </c>
      <c r="F187" s="167">
        <v>1860</v>
      </c>
    </row>
    <row r="188" spans="1:6">
      <c r="A188" s="49">
        <v>36712</v>
      </c>
      <c r="B188" s="167">
        <v>1870</v>
      </c>
      <c r="C188" s="167">
        <f t="shared" si="6"/>
        <v>28</v>
      </c>
      <c r="D188" s="49">
        <v>36712</v>
      </c>
      <c r="E188" s="167">
        <f t="shared" si="7"/>
        <v>28</v>
      </c>
      <c r="F188" s="167">
        <v>1870</v>
      </c>
    </row>
    <row r="189" spans="1:6">
      <c r="A189" s="49">
        <v>36713</v>
      </c>
      <c r="B189" s="167">
        <v>1880</v>
      </c>
      <c r="C189" s="167">
        <f t="shared" si="6"/>
        <v>28</v>
      </c>
      <c r="D189" s="49">
        <v>36713</v>
      </c>
      <c r="E189" s="167">
        <f t="shared" si="7"/>
        <v>28</v>
      </c>
      <c r="F189" s="167">
        <v>1880</v>
      </c>
    </row>
    <row r="190" spans="1:6">
      <c r="A190" s="49">
        <v>36714</v>
      </c>
      <c r="B190" s="167">
        <v>1890</v>
      </c>
      <c r="C190" s="167">
        <f t="shared" si="6"/>
        <v>28</v>
      </c>
      <c r="D190" s="49">
        <v>36714</v>
      </c>
      <c r="E190" s="167">
        <f t="shared" si="7"/>
        <v>28</v>
      </c>
      <c r="F190" s="167">
        <v>1890</v>
      </c>
    </row>
    <row r="191" spans="1:6">
      <c r="A191" s="49">
        <v>36715</v>
      </c>
      <c r="B191" s="167">
        <v>1900</v>
      </c>
      <c r="C191" s="167">
        <f t="shared" si="6"/>
        <v>28</v>
      </c>
      <c r="D191" s="49">
        <v>36715</v>
      </c>
      <c r="E191" s="167">
        <f t="shared" si="7"/>
        <v>28</v>
      </c>
      <c r="F191" s="167">
        <v>1900</v>
      </c>
    </row>
    <row r="192" spans="1:6">
      <c r="A192" s="49">
        <v>36716</v>
      </c>
      <c r="B192" s="167">
        <v>1910</v>
      </c>
      <c r="C192" s="167">
        <f t="shared" si="6"/>
        <v>28</v>
      </c>
      <c r="D192" s="49">
        <v>36716</v>
      </c>
      <c r="E192" s="167">
        <f t="shared" si="7"/>
        <v>28</v>
      </c>
      <c r="F192" s="167">
        <v>1910</v>
      </c>
    </row>
    <row r="193" spans="1:6">
      <c r="A193" s="49">
        <v>36717</v>
      </c>
      <c r="B193" s="167">
        <v>1920</v>
      </c>
      <c r="C193" s="167">
        <f t="shared" si="6"/>
        <v>29</v>
      </c>
      <c r="D193" s="49">
        <v>36717</v>
      </c>
      <c r="E193" s="167">
        <f t="shared" si="7"/>
        <v>29</v>
      </c>
      <c r="F193" s="167">
        <v>1920</v>
      </c>
    </row>
    <row r="194" spans="1:6">
      <c r="A194" s="49">
        <v>36718</v>
      </c>
      <c r="B194" s="167">
        <v>1930</v>
      </c>
      <c r="C194" s="167">
        <f t="shared" si="6"/>
        <v>29</v>
      </c>
      <c r="D194" s="49">
        <v>36718</v>
      </c>
      <c r="E194" s="167">
        <f t="shared" si="7"/>
        <v>29</v>
      </c>
      <c r="F194" s="167">
        <v>1930</v>
      </c>
    </row>
    <row r="195" spans="1:6">
      <c r="A195" s="49">
        <v>36719</v>
      </c>
      <c r="B195" s="167">
        <v>1940</v>
      </c>
      <c r="C195" s="167">
        <f t="shared" ref="C195:C258" si="8">WEEKNUM(A195,2)</f>
        <v>29</v>
      </c>
      <c r="D195" s="49">
        <v>36719</v>
      </c>
      <c r="E195" s="167">
        <f t="shared" ref="E195:E258" si="9">WEEKNUM(D195,2)</f>
        <v>29</v>
      </c>
      <c r="F195" s="167">
        <v>1940</v>
      </c>
    </row>
    <row r="196" spans="1:6">
      <c r="A196" s="49">
        <v>36720</v>
      </c>
      <c r="B196" s="167">
        <v>1950</v>
      </c>
      <c r="C196" s="167">
        <f t="shared" si="8"/>
        <v>29</v>
      </c>
      <c r="D196" s="49">
        <v>36720</v>
      </c>
      <c r="E196" s="167">
        <f t="shared" si="9"/>
        <v>29</v>
      </c>
      <c r="F196" s="167">
        <v>1950</v>
      </c>
    </row>
    <row r="197" spans="1:6">
      <c r="A197" s="49">
        <v>36721</v>
      </c>
      <c r="B197" s="167">
        <v>1960</v>
      </c>
      <c r="C197" s="167">
        <f t="shared" si="8"/>
        <v>29</v>
      </c>
      <c r="D197" s="49">
        <v>36721</v>
      </c>
      <c r="E197" s="167">
        <f t="shared" si="9"/>
        <v>29</v>
      </c>
      <c r="F197" s="167">
        <v>1960</v>
      </c>
    </row>
    <row r="198" spans="1:6">
      <c r="A198" s="49">
        <v>36722</v>
      </c>
      <c r="B198" s="167">
        <v>1970</v>
      </c>
      <c r="C198" s="167">
        <f t="shared" si="8"/>
        <v>29</v>
      </c>
      <c r="D198" s="49">
        <v>36722</v>
      </c>
      <c r="E198" s="167">
        <f t="shared" si="9"/>
        <v>29</v>
      </c>
      <c r="F198" s="167">
        <v>1970</v>
      </c>
    </row>
    <row r="199" spans="1:6">
      <c r="A199" s="49">
        <v>36723</v>
      </c>
      <c r="B199" s="167">
        <v>1980</v>
      </c>
      <c r="C199" s="167">
        <f t="shared" si="8"/>
        <v>29</v>
      </c>
      <c r="D199" s="49">
        <v>36723</v>
      </c>
      <c r="E199" s="167">
        <f t="shared" si="9"/>
        <v>29</v>
      </c>
      <c r="F199" s="167">
        <v>1980</v>
      </c>
    </row>
    <row r="200" spans="1:6">
      <c r="A200" s="49">
        <v>36724</v>
      </c>
      <c r="B200" s="167">
        <v>1990</v>
      </c>
      <c r="C200" s="167">
        <f t="shared" si="8"/>
        <v>30</v>
      </c>
      <c r="D200" s="49">
        <v>36724</v>
      </c>
      <c r="E200" s="167">
        <f t="shared" si="9"/>
        <v>30</v>
      </c>
      <c r="F200" s="167">
        <v>1990</v>
      </c>
    </row>
    <row r="201" spans="1:6">
      <c r="A201" s="49">
        <v>36725</v>
      </c>
      <c r="B201" s="167">
        <v>2000</v>
      </c>
      <c r="C201" s="167">
        <f t="shared" si="8"/>
        <v>30</v>
      </c>
      <c r="D201" s="49">
        <v>36725</v>
      </c>
      <c r="E201" s="167">
        <f t="shared" si="9"/>
        <v>30</v>
      </c>
      <c r="F201" s="167">
        <v>2000</v>
      </c>
    </row>
    <row r="202" spans="1:6">
      <c r="A202" s="49">
        <v>36726</v>
      </c>
      <c r="B202" s="167">
        <v>2010</v>
      </c>
      <c r="C202" s="167">
        <f t="shared" si="8"/>
        <v>30</v>
      </c>
      <c r="D202" s="49">
        <v>36726</v>
      </c>
      <c r="E202" s="167">
        <f t="shared" si="9"/>
        <v>30</v>
      </c>
      <c r="F202" s="167">
        <v>2010</v>
      </c>
    </row>
    <row r="203" spans="1:6">
      <c r="A203" s="49">
        <v>36727</v>
      </c>
      <c r="B203" s="167">
        <v>2020</v>
      </c>
      <c r="C203" s="167">
        <f t="shared" si="8"/>
        <v>30</v>
      </c>
      <c r="D203" s="49">
        <v>36727</v>
      </c>
      <c r="E203" s="167">
        <f t="shared" si="9"/>
        <v>30</v>
      </c>
      <c r="F203" s="167">
        <v>2020</v>
      </c>
    </row>
    <row r="204" spans="1:6">
      <c r="A204" s="49">
        <v>36728</v>
      </c>
      <c r="B204" s="167">
        <v>2030</v>
      </c>
      <c r="C204" s="167">
        <f t="shared" si="8"/>
        <v>30</v>
      </c>
      <c r="D204" s="49">
        <v>36728</v>
      </c>
      <c r="E204" s="167">
        <f t="shared" si="9"/>
        <v>30</v>
      </c>
      <c r="F204" s="167">
        <v>2030</v>
      </c>
    </row>
    <row r="205" spans="1:6">
      <c r="A205" s="49">
        <v>36729</v>
      </c>
      <c r="B205" s="167">
        <v>2040</v>
      </c>
      <c r="C205" s="167">
        <f t="shared" si="8"/>
        <v>30</v>
      </c>
      <c r="D205" s="49">
        <v>36729</v>
      </c>
      <c r="E205" s="167">
        <f t="shared" si="9"/>
        <v>30</v>
      </c>
      <c r="F205" s="167">
        <v>2040</v>
      </c>
    </row>
    <row r="206" spans="1:6">
      <c r="A206" s="49">
        <v>36730</v>
      </c>
      <c r="B206" s="167">
        <v>2050</v>
      </c>
      <c r="C206" s="167">
        <f t="shared" si="8"/>
        <v>30</v>
      </c>
      <c r="D206" s="49">
        <v>36730</v>
      </c>
      <c r="E206" s="167">
        <f t="shared" si="9"/>
        <v>30</v>
      </c>
      <c r="F206" s="167">
        <v>2050</v>
      </c>
    </row>
    <row r="207" spans="1:6">
      <c r="A207" s="49">
        <v>36731</v>
      </c>
      <c r="B207" s="167">
        <v>2060</v>
      </c>
      <c r="C207" s="167">
        <f t="shared" si="8"/>
        <v>31</v>
      </c>
      <c r="D207" s="49">
        <v>36731</v>
      </c>
      <c r="E207" s="167">
        <f t="shared" si="9"/>
        <v>31</v>
      </c>
      <c r="F207" s="167">
        <v>2060</v>
      </c>
    </row>
    <row r="208" spans="1:6">
      <c r="A208" s="49">
        <v>36732</v>
      </c>
      <c r="B208" s="167">
        <v>2070</v>
      </c>
      <c r="C208" s="167">
        <f t="shared" si="8"/>
        <v>31</v>
      </c>
      <c r="D208" s="49">
        <v>36732</v>
      </c>
      <c r="E208" s="167">
        <f t="shared" si="9"/>
        <v>31</v>
      </c>
      <c r="F208" s="167">
        <v>2070</v>
      </c>
    </row>
    <row r="209" spans="1:6">
      <c r="A209" s="49">
        <v>36733</v>
      </c>
      <c r="B209" s="167">
        <v>2080</v>
      </c>
      <c r="C209" s="167">
        <f t="shared" si="8"/>
        <v>31</v>
      </c>
      <c r="D209" s="49">
        <v>36733</v>
      </c>
      <c r="E209" s="167">
        <f t="shared" si="9"/>
        <v>31</v>
      </c>
      <c r="F209" s="167">
        <v>2080</v>
      </c>
    </row>
    <row r="210" spans="1:6">
      <c r="A210" s="49">
        <v>36734</v>
      </c>
      <c r="B210" s="167">
        <v>2090</v>
      </c>
      <c r="C210" s="167">
        <f t="shared" si="8"/>
        <v>31</v>
      </c>
      <c r="D210" s="49">
        <v>36734</v>
      </c>
      <c r="E210" s="167">
        <f t="shared" si="9"/>
        <v>31</v>
      </c>
      <c r="F210" s="167">
        <v>2090</v>
      </c>
    </row>
    <row r="211" spans="1:6">
      <c r="A211" s="49">
        <v>36735</v>
      </c>
      <c r="B211" s="167">
        <v>2100</v>
      </c>
      <c r="C211" s="167">
        <f t="shared" si="8"/>
        <v>31</v>
      </c>
      <c r="D211" s="49">
        <v>36735</v>
      </c>
      <c r="E211" s="167">
        <f t="shared" si="9"/>
        <v>31</v>
      </c>
      <c r="F211" s="167">
        <v>2100</v>
      </c>
    </row>
    <row r="212" spans="1:6">
      <c r="A212" s="49">
        <v>36736</v>
      </c>
      <c r="B212" s="167">
        <v>2110</v>
      </c>
      <c r="C212" s="167">
        <f t="shared" si="8"/>
        <v>31</v>
      </c>
      <c r="D212" s="49">
        <v>36736</v>
      </c>
      <c r="E212" s="167">
        <f t="shared" si="9"/>
        <v>31</v>
      </c>
      <c r="F212" s="167">
        <v>2110</v>
      </c>
    </row>
    <row r="213" spans="1:6">
      <c r="A213" s="49">
        <v>36737</v>
      </c>
      <c r="B213" s="167">
        <v>2120</v>
      </c>
      <c r="C213" s="167">
        <f t="shared" si="8"/>
        <v>31</v>
      </c>
      <c r="D213" s="49">
        <v>36737</v>
      </c>
      <c r="E213" s="167">
        <f t="shared" si="9"/>
        <v>31</v>
      </c>
      <c r="F213" s="167">
        <v>2120</v>
      </c>
    </row>
    <row r="214" spans="1:6">
      <c r="A214" s="49">
        <v>36738</v>
      </c>
      <c r="B214" s="167">
        <v>2130</v>
      </c>
      <c r="C214" s="167">
        <f t="shared" si="8"/>
        <v>32</v>
      </c>
      <c r="D214" s="49">
        <v>36738</v>
      </c>
      <c r="E214" s="167">
        <f t="shared" si="9"/>
        <v>32</v>
      </c>
      <c r="F214" s="167">
        <v>2130</v>
      </c>
    </row>
    <row r="215" spans="1:6">
      <c r="A215" s="49">
        <v>36739</v>
      </c>
      <c r="B215" s="167">
        <v>2140</v>
      </c>
      <c r="C215" s="167">
        <f t="shared" si="8"/>
        <v>32</v>
      </c>
      <c r="D215" s="49">
        <v>36739</v>
      </c>
      <c r="E215" s="167">
        <f t="shared" si="9"/>
        <v>32</v>
      </c>
      <c r="F215" s="167">
        <v>2140</v>
      </c>
    </row>
    <row r="216" spans="1:6">
      <c r="A216" s="49">
        <v>36740</v>
      </c>
      <c r="B216" s="167">
        <v>2150</v>
      </c>
      <c r="C216" s="167">
        <f t="shared" si="8"/>
        <v>32</v>
      </c>
      <c r="D216" s="49">
        <v>36740</v>
      </c>
      <c r="E216" s="167">
        <f t="shared" si="9"/>
        <v>32</v>
      </c>
      <c r="F216" s="167">
        <v>2150</v>
      </c>
    </row>
    <row r="217" spans="1:6">
      <c r="A217" s="49">
        <v>36741</v>
      </c>
      <c r="B217" s="167">
        <v>2160</v>
      </c>
      <c r="C217" s="167">
        <f t="shared" si="8"/>
        <v>32</v>
      </c>
      <c r="D217" s="49">
        <v>36741</v>
      </c>
      <c r="E217" s="167">
        <f t="shared" si="9"/>
        <v>32</v>
      </c>
      <c r="F217" s="167">
        <v>2160</v>
      </c>
    </row>
    <row r="218" spans="1:6">
      <c r="A218" s="49">
        <v>36742</v>
      </c>
      <c r="B218" s="167">
        <v>2170</v>
      </c>
      <c r="C218" s="167">
        <f t="shared" si="8"/>
        <v>32</v>
      </c>
      <c r="D218" s="49">
        <v>36742</v>
      </c>
      <c r="E218" s="167">
        <f t="shared" si="9"/>
        <v>32</v>
      </c>
      <c r="F218" s="167">
        <v>2170</v>
      </c>
    </row>
    <row r="219" spans="1:6">
      <c r="A219" s="49">
        <v>36743</v>
      </c>
      <c r="B219" s="167">
        <v>2180</v>
      </c>
      <c r="C219" s="167">
        <f t="shared" si="8"/>
        <v>32</v>
      </c>
      <c r="D219" s="49">
        <v>36743</v>
      </c>
      <c r="E219" s="167">
        <f t="shared" si="9"/>
        <v>32</v>
      </c>
      <c r="F219" s="167">
        <v>2180</v>
      </c>
    </row>
    <row r="220" spans="1:6">
      <c r="A220" s="49">
        <v>36744</v>
      </c>
      <c r="B220" s="167">
        <v>2190</v>
      </c>
      <c r="C220" s="167">
        <f t="shared" si="8"/>
        <v>32</v>
      </c>
      <c r="D220" s="49">
        <v>36744</v>
      </c>
      <c r="E220" s="167">
        <f t="shared" si="9"/>
        <v>32</v>
      </c>
      <c r="F220" s="167">
        <v>2190</v>
      </c>
    </row>
    <row r="221" spans="1:6">
      <c r="A221" s="49">
        <v>36745</v>
      </c>
      <c r="B221" s="167">
        <v>2200</v>
      </c>
      <c r="C221" s="167">
        <f t="shared" si="8"/>
        <v>33</v>
      </c>
      <c r="D221" s="49">
        <v>36745</v>
      </c>
      <c r="E221" s="167">
        <f t="shared" si="9"/>
        <v>33</v>
      </c>
      <c r="F221" s="167">
        <v>2200</v>
      </c>
    </row>
    <row r="222" spans="1:6">
      <c r="A222" s="49">
        <v>36746</v>
      </c>
      <c r="B222" s="167">
        <v>2210</v>
      </c>
      <c r="C222" s="167">
        <f t="shared" si="8"/>
        <v>33</v>
      </c>
      <c r="D222" s="49">
        <v>36746</v>
      </c>
      <c r="E222" s="167">
        <f t="shared" si="9"/>
        <v>33</v>
      </c>
      <c r="F222" s="167">
        <v>2210</v>
      </c>
    </row>
    <row r="223" spans="1:6">
      <c r="A223" s="49">
        <v>36747</v>
      </c>
      <c r="B223" s="167">
        <v>2220</v>
      </c>
      <c r="C223" s="167">
        <f t="shared" si="8"/>
        <v>33</v>
      </c>
      <c r="D223" s="49">
        <v>36747</v>
      </c>
      <c r="E223" s="167">
        <f t="shared" si="9"/>
        <v>33</v>
      </c>
      <c r="F223" s="167">
        <v>2220</v>
      </c>
    </row>
    <row r="224" spans="1:6">
      <c r="A224" s="49">
        <v>36748</v>
      </c>
      <c r="B224" s="167">
        <v>2230</v>
      </c>
      <c r="C224" s="167">
        <f t="shared" si="8"/>
        <v>33</v>
      </c>
      <c r="D224" s="49">
        <v>36748</v>
      </c>
      <c r="E224" s="167">
        <f t="shared" si="9"/>
        <v>33</v>
      </c>
      <c r="F224" s="167">
        <v>2230</v>
      </c>
    </row>
    <row r="225" spans="1:6">
      <c r="A225" s="49">
        <v>36749</v>
      </c>
      <c r="B225" s="167">
        <v>2240</v>
      </c>
      <c r="C225" s="167">
        <f t="shared" si="8"/>
        <v>33</v>
      </c>
      <c r="D225" s="49">
        <v>36749</v>
      </c>
      <c r="E225" s="167">
        <f t="shared" si="9"/>
        <v>33</v>
      </c>
      <c r="F225" s="167">
        <v>2240</v>
      </c>
    </row>
    <row r="226" spans="1:6">
      <c r="A226" s="49">
        <v>36750</v>
      </c>
      <c r="B226" s="167">
        <v>2250</v>
      </c>
      <c r="C226" s="167">
        <f t="shared" si="8"/>
        <v>33</v>
      </c>
      <c r="D226" s="49">
        <v>36750</v>
      </c>
      <c r="E226" s="167">
        <f t="shared" si="9"/>
        <v>33</v>
      </c>
      <c r="F226" s="167">
        <v>2250</v>
      </c>
    </row>
    <row r="227" spans="1:6">
      <c r="A227" s="49">
        <v>36751</v>
      </c>
      <c r="B227" s="167">
        <v>2260</v>
      </c>
      <c r="C227" s="167">
        <f t="shared" si="8"/>
        <v>33</v>
      </c>
      <c r="D227" s="49">
        <v>36751</v>
      </c>
      <c r="E227" s="167">
        <f t="shared" si="9"/>
        <v>33</v>
      </c>
      <c r="F227" s="167">
        <v>2260</v>
      </c>
    </row>
    <row r="228" spans="1:6">
      <c r="A228" s="49">
        <v>36752</v>
      </c>
      <c r="B228" s="167">
        <v>2270</v>
      </c>
      <c r="C228" s="167">
        <f t="shared" si="8"/>
        <v>34</v>
      </c>
      <c r="D228" s="49">
        <v>36752</v>
      </c>
      <c r="E228" s="167">
        <f t="shared" si="9"/>
        <v>34</v>
      </c>
      <c r="F228" s="167">
        <v>2270</v>
      </c>
    </row>
    <row r="229" spans="1:6">
      <c r="A229" s="49">
        <v>36753</v>
      </c>
      <c r="B229" s="167">
        <v>2280</v>
      </c>
      <c r="C229" s="167">
        <f t="shared" si="8"/>
        <v>34</v>
      </c>
      <c r="D229" s="49">
        <v>36753</v>
      </c>
      <c r="E229" s="167">
        <f t="shared" si="9"/>
        <v>34</v>
      </c>
      <c r="F229" s="167">
        <v>2280</v>
      </c>
    </row>
    <row r="230" spans="1:6">
      <c r="A230" s="49">
        <v>36754</v>
      </c>
      <c r="B230" s="167">
        <v>2290</v>
      </c>
      <c r="C230" s="167">
        <f t="shared" si="8"/>
        <v>34</v>
      </c>
      <c r="D230" s="49">
        <v>36754</v>
      </c>
      <c r="E230" s="167">
        <f t="shared" si="9"/>
        <v>34</v>
      </c>
      <c r="F230" s="167">
        <v>2290</v>
      </c>
    </row>
    <row r="231" spans="1:6">
      <c r="A231" s="49">
        <v>36755</v>
      </c>
      <c r="B231" s="167">
        <v>2300</v>
      </c>
      <c r="C231" s="167">
        <f t="shared" si="8"/>
        <v>34</v>
      </c>
      <c r="D231" s="49">
        <v>36755</v>
      </c>
      <c r="E231" s="167">
        <f t="shared" si="9"/>
        <v>34</v>
      </c>
      <c r="F231" s="167">
        <v>2300</v>
      </c>
    </row>
    <row r="232" spans="1:6">
      <c r="A232" s="49">
        <v>36756</v>
      </c>
      <c r="B232" s="167">
        <v>2310</v>
      </c>
      <c r="C232" s="167">
        <f t="shared" si="8"/>
        <v>34</v>
      </c>
      <c r="D232" s="49">
        <v>36756</v>
      </c>
      <c r="E232" s="167">
        <f t="shared" si="9"/>
        <v>34</v>
      </c>
      <c r="F232" s="167">
        <v>2310</v>
      </c>
    </row>
    <row r="233" spans="1:6">
      <c r="A233" s="49">
        <v>36757</v>
      </c>
      <c r="B233" s="167">
        <v>2320</v>
      </c>
      <c r="C233" s="167">
        <f t="shared" si="8"/>
        <v>34</v>
      </c>
      <c r="D233" s="49">
        <v>36757</v>
      </c>
      <c r="E233" s="167">
        <f t="shared" si="9"/>
        <v>34</v>
      </c>
      <c r="F233" s="167">
        <v>2320</v>
      </c>
    </row>
    <row r="234" spans="1:6">
      <c r="A234" s="49">
        <v>36758</v>
      </c>
      <c r="B234" s="167">
        <v>2330</v>
      </c>
      <c r="C234" s="167">
        <f t="shared" si="8"/>
        <v>34</v>
      </c>
      <c r="D234" s="49">
        <v>36758</v>
      </c>
      <c r="E234" s="167">
        <f t="shared" si="9"/>
        <v>34</v>
      </c>
      <c r="F234" s="167">
        <v>2330</v>
      </c>
    </row>
    <row r="235" spans="1:6">
      <c r="A235" s="49">
        <v>36759</v>
      </c>
      <c r="B235" s="167">
        <v>2340</v>
      </c>
      <c r="C235" s="167">
        <f t="shared" si="8"/>
        <v>35</v>
      </c>
      <c r="D235" s="49">
        <v>36759</v>
      </c>
      <c r="E235" s="167">
        <f t="shared" si="9"/>
        <v>35</v>
      </c>
      <c r="F235" s="167">
        <v>2340</v>
      </c>
    </row>
    <row r="236" spans="1:6">
      <c r="A236" s="49">
        <v>36760</v>
      </c>
      <c r="B236" s="167">
        <v>2350</v>
      </c>
      <c r="C236" s="167">
        <f t="shared" si="8"/>
        <v>35</v>
      </c>
      <c r="D236" s="49">
        <v>36760</v>
      </c>
      <c r="E236" s="167">
        <f t="shared" si="9"/>
        <v>35</v>
      </c>
      <c r="F236" s="167">
        <v>2350</v>
      </c>
    </row>
    <row r="237" spans="1:6">
      <c r="A237" s="49">
        <v>36761</v>
      </c>
      <c r="B237" s="167">
        <v>2360</v>
      </c>
      <c r="C237" s="167">
        <f t="shared" si="8"/>
        <v>35</v>
      </c>
      <c r="D237" s="49">
        <v>36761</v>
      </c>
      <c r="E237" s="167">
        <f t="shared" si="9"/>
        <v>35</v>
      </c>
      <c r="F237" s="167">
        <v>2360</v>
      </c>
    </row>
    <row r="238" spans="1:6">
      <c r="A238" s="49">
        <v>36762</v>
      </c>
      <c r="B238" s="167">
        <v>2370</v>
      </c>
      <c r="C238" s="167">
        <f t="shared" si="8"/>
        <v>35</v>
      </c>
      <c r="D238" s="49">
        <v>36762</v>
      </c>
      <c r="E238" s="167">
        <f t="shared" si="9"/>
        <v>35</v>
      </c>
      <c r="F238" s="167">
        <v>2370</v>
      </c>
    </row>
    <row r="239" spans="1:6">
      <c r="A239" s="49">
        <v>36763</v>
      </c>
      <c r="B239" s="167">
        <v>2380</v>
      </c>
      <c r="C239" s="167">
        <f t="shared" si="8"/>
        <v>35</v>
      </c>
      <c r="D239" s="49">
        <v>36763</v>
      </c>
      <c r="E239" s="167">
        <f t="shared" si="9"/>
        <v>35</v>
      </c>
      <c r="F239" s="167">
        <v>2380</v>
      </c>
    </row>
    <row r="240" spans="1:6">
      <c r="A240" s="49">
        <v>36764</v>
      </c>
      <c r="B240" s="167">
        <v>2390</v>
      </c>
      <c r="C240" s="167">
        <f t="shared" si="8"/>
        <v>35</v>
      </c>
      <c r="D240" s="49">
        <v>36764</v>
      </c>
      <c r="E240" s="167">
        <f t="shared" si="9"/>
        <v>35</v>
      </c>
      <c r="F240" s="167">
        <v>2390</v>
      </c>
    </row>
    <row r="241" spans="1:6">
      <c r="A241" s="49">
        <v>36765</v>
      </c>
      <c r="B241" s="167">
        <v>2400</v>
      </c>
      <c r="C241" s="167">
        <f t="shared" si="8"/>
        <v>35</v>
      </c>
      <c r="D241" s="49">
        <v>36765</v>
      </c>
      <c r="E241" s="167">
        <f t="shared" si="9"/>
        <v>35</v>
      </c>
      <c r="F241" s="167">
        <v>2400</v>
      </c>
    </row>
    <row r="242" spans="1:6">
      <c r="A242" s="49">
        <v>36766</v>
      </c>
      <c r="B242" s="167">
        <v>2410</v>
      </c>
      <c r="C242" s="167">
        <f t="shared" si="8"/>
        <v>36</v>
      </c>
      <c r="D242" s="49">
        <v>36766</v>
      </c>
      <c r="E242" s="167">
        <f t="shared" si="9"/>
        <v>36</v>
      </c>
      <c r="F242" s="167">
        <v>2410</v>
      </c>
    </row>
    <row r="243" spans="1:6">
      <c r="A243" s="49">
        <v>36767</v>
      </c>
      <c r="B243" s="167">
        <v>2420</v>
      </c>
      <c r="C243" s="167">
        <f t="shared" si="8"/>
        <v>36</v>
      </c>
      <c r="D243" s="49">
        <v>36767</v>
      </c>
      <c r="E243" s="167">
        <f t="shared" si="9"/>
        <v>36</v>
      </c>
      <c r="F243" s="167">
        <v>2420</v>
      </c>
    </row>
    <row r="244" spans="1:6">
      <c r="A244" s="49">
        <v>36768</v>
      </c>
      <c r="B244" s="167">
        <v>2430</v>
      </c>
      <c r="C244" s="167">
        <f t="shared" si="8"/>
        <v>36</v>
      </c>
      <c r="D244" s="49">
        <v>36768</v>
      </c>
      <c r="E244" s="167">
        <f t="shared" si="9"/>
        <v>36</v>
      </c>
      <c r="F244" s="167">
        <v>2430</v>
      </c>
    </row>
    <row r="245" spans="1:6">
      <c r="A245" s="49">
        <v>36769</v>
      </c>
      <c r="B245" s="167">
        <v>2440</v>
      </c>
      <c r="C245" s="167">
        <f t="shared" si="8"/>
        <v>36</v>
      </c>
      <c r="D245" s="49">
        <v>36769</v>
      </c>
      <c r="E245" s="167">
        <f t="shared" si="9"/>
        <v>36</v>
      </c>
      <c r="F245" s="167">
        <v>2440</v>
      </c>
    </row>
    <row r="246" spans="1:6">
      <c r="A246" s="49">
        <v>36770</v>
      </c>
      <c r="B246" s="167">
        <v>2450</v>
      </c>
      <c r="C246" s="167">
        <f t="shared" si="8"/>
        <v>36</v>
      </c>
      <c r="D246" s="49">
        <v>36770</v>
      </c>
      <c r="E246" s="167">
        <f t="shared" si="9"/>
        <v>36</v>
      </c>
      <c r="F246" s="167">
        <v>2450</v>
      </c>
    </row>
    <row r="247" spans="1:6">
      <c r="A247" s="49">
        <v>36771</v>
      </c>
      <c r="B247" s="167">
        <v>2460</v>
      </c>
      <c r="C247" s="167">
        <f t="shared" si="8"/>
        <v>36</v>
      </c>
      <c r="D247" s="49">
        <v>36771</v>
      </c>
      <c r="E247" s="167">
        <f t="shared" si="9"/>
        <v>36</v>
      </c>
      <c r="F247" s="167">
        <v>2460</v>
      </c>
    </row>
    <row r="248" spans="1:6">
      <c r="A248" s="49">
        <v>36772</v>
      </c>
      <c r="B248" s="167">
        <v>2470</v>
      </c>
      <c r="C248" s="167">
        <f t="shared" si="8"/>
        <v>36</v>
      </c>
      <c r="D248" s="49">
        <v>36772</v>
      </c>
      <c r="E248" s="167">
        <f t="shared" si="9"/>
        <v>36</v>
      </c>
      <c r="F248" s="167">
        <v>2470</v>
      </c>
    </row>
    <row r="249" spans="1:6">
      <c r="A249" s="49">
        <v>36773</v>
      </c>
      <c r="B249" s="167">
        <v>2480</v>
      </c>
      <c r="C249" s="167">
        <f t="shared" si="8"/>
        <v>37</v>
      </c>
      <c r="D249" s="49">
        <v>36773</v>
      </c>
      <c r="E249" s="167">
        <f t="shared" si="9"/>
        <v>37</v>
      </c>
      <c r="F249" s="167">
        <v>2480</v>
      </c>
    </row>
    <row r="250" spans="1:6">
      <c r="A250" s="49">
        <v>36774</v>
      </c>
      <c r="B250" s="167">
        <v>2490</v>
      </c>
      <c r="C250" s="167">
        <f t="shared" si="8"/>
        <v>37</v>
      </c>
      <c r="D250" s="49">
        <v>36774</v>
      </c>
      <c r="E250" s="167">
        <f t="shared" si="9"/>
        <v>37</v>
      </c>
      <c r="F250" s="167">
        <v>2490</v>
      </c>
    </row>
    <row r="251" spans="1:6">
      <c r="A251" s="49">
        <v>36775</v>
      </c>
      <c r="B251" s="167">
        <v>2500</v>
      </c>
      <c r="C251" s="167">
        <f t="shared" si="8"/>
        <v>37</v>
      </c>
      <c r="D251" s="49">
        <v>36775</v>
      </c>
      <c r="E251" s="167">
        <f t="shared" si="9"/>
        <v>37</v>
      </c>
      <c r="F251" s="167">
        <v>2500</v>
      </c>
    </row>
    <row r="252" spans="1:6">
      <c r="A252" s="49">
        <v>36776</v>
      </c>
      <c r="B252" s="167">
        <v>2510</v>
      </c>
      <c r="C252" s="167">
        <f t="shared" si="8"/>
        <v>37</v>
      </c>
      <c r="D252" s="49">
        <v>36776</v>
      </c>
      <c r="E252" s="167">
        <f t="shared" si="9"/>
        <v>37</v>
      </c>
      <c r="F252" s="167">
        <v>2510</v>
      </c>
    </row>
    <row r="253" spans="1:6">
      <c r="A253" s="49">
        <v>36777</v>
      </c>
      <c r="B253" s="167">
        <v>2520</v>
      </c>
      <c r="C253" s="167">
        <f t="shared" si="8"/>
        <v>37</v>
      </c>
      <c r="D253" s="49">
        <v>36777</v>
      </c>
      <c r="E253" s="167">
        <f t="shared" si="9"/>
        <v>37</v>
      </c>
      <c r="F253" s="167">
        <v>2520</v>
      </c>
    </row>
    <row r="254" spans="1:6">
      <c r="A254" s="49">
        <v>36778</v>
      </c>
      <c r="B254" s="167">
        <v>2530</v>
      </c>
      <c r="C254" s="167">
        <f t="shared" si="8"/>
        <v>37</v>
      </c>
      <c r="D254" s="49">
        <v>36778</v>
      </c>
      <c r="E254" s="167">
        <f t="shared" si="9"/>
        <v>37</v>
      </c>
      <c r="F254" s="167">
        <v>2530</v>
      </c>
    </row>
    <row r="255" spans="1:6">
      <c r="A255" s="49">
        <v>36779</v>
      </c>
      <c r="B255" s="167">
        <v>2540</v>
      </c>
      <c r="C255" s="167">
        <f t="shared" si="8"/>
        <v>37</v>
      </c>
      <c r="D255" s="49">
        <v>36779</v>
      </c>
      <c r="E255" s="167">
        <f t="shared" si="9"/>
        <v>37</v>
      </c>
      <c r="F255" s="167">
        <v>2540</v>
      </c>
    </row>
    <row r="256" spans="1:6">
      <c r="A256" s="49">
        <v>36780</v>
      </c>
      <c r="B256" s="167">
        <v>2550</v>
      </c>
      <c r="C256" s="167">
        <f t="shared" si="8"/>
        <v>38</v>
      </c>
      <c r="D256" s="49">
        <v>36780</v>
      </c>
      <c r="E256" s="167">
        <f t="shared" si="9"/>
        <v>38</v>
      </c>
      <c r="F256" s="167">
        <v>2550</v>
      </c>
    </row>
    <row r="257" spans="1:6">
      <c r="A257" s="49">
        <v>36781</v>
      </c>
      <c r="B257" s="167">
        <v>2560</v>
      </c>
      <c r="C257" s="167">
        <f t="shared" si="8"/>
        <v>38</v>
      </c>
      <c r="D257" s="49">
        <v>36781</v>
      </c>
      <c r="E257" s="167">
        <f t="shared" si="9"/>
        <v>38</v>
      </c>
      <c r="F257" s="167">
        <v>2560</v>
      </c>
    </row>
    <row r="258" spans="1:6">
      <c r="A258" s="49">
        <v>36782</v>
      </c>
      <c r="B258" s="167">
        <v>2570</v>
      </c>
      <c r="C258" s="167">
        <f t="shared" si="8"/>
        <v>38</v>
      </c>
      <c r="D258" s="49">
        <v>36782</v>
      </c>
      <c r="E258" s="167">
        <f t="shared" si="9"/>
        <v>38</v>
      </c>
      <c r="F258" s="167">
        <v>2570</v>
      </c>
    </row>
    <row r="259" spans="1:6">
      <c r="A259" s="49">
        <v>36783</v>
      </c>
      <c r="B259" s="167">
        <v>2580</v>
      </c>
      <c r="C259" s="167">
        <f t="shared" ref="C259:C322" si="10">WEEKNUM(A259,2)</f>
        <v>38</v>
      </c>
      <c r="D259" s="49">
        <v>36783</v>
      </c>
      <c r="E259" s="167">
        <f t="shared" ref="E259:E322" si="11">WEEKNUM(D259,2)</f>
        <v>38</v>
      </c>
      <c r="F259" s="167">
        <v>2580</v>
      </c>
    </row>
    <row r="260" spans="1:6">
      <c r="A260" s="49">
        <v>36784</v>
      </c>
      <c r="B260" s="167">
        <v>2590</v>
      </c>
      <c r="C260" s="167">
        <f t="shared" si="10"/>
        <v>38</v>
      </c>
      <c r="D260" s="49">
        <v>36784</v>
      </c>
      <c r="E260" s="167">
        <f t="shared" si="11"/>
        <v>38</v>
      </c>
      <c r="F260" s="167">
        <v>2590</v>
      </c>
    </row>
    <row r="261" spans="1:6">
      <c r="A261" s="49">
        <v>36785</v>
      </c>
      <c r="B261" s="167">
        <v>2600</v>
      </c>
      <c r="C261" s="167">
        <f t="shared" si="10"/>
        <v>38</v>
      </c>
      <c r="D261" s="49">
        <v>36785</v>
      </c>
      <c r="E261" s="167">
        <f t="shared" si="11"/>
        <v>38</v>
      </c>
      <c r="F261" s="167">
        <v>2600</v>
      </c>
    </row>
    <row r="262" spans="1:6">
      <c r="A262" s="49">
        <v>36786</v>
      </c>
      <c r="B262" s="167">
        <v>2610</v>
      </c>
      <c r="C262" s="167">
        <f t="shared" si="10"/>
        <v>38</v>
      </c>
      <c r="D262" s="49">
        <v>36786</v>
      </c>
      <c r="E262" s="167">
        <f t="shared" si="11"/>
        <v>38</v>
      </c>
      <c r="F262" s="167">
        <v>2610</v>
      </c>
    </row>
    <row r="263" spans="1:6">
      <c r="A263" s="49">
        <v>36787</v>
      </c>
      <c r="B263" s="167">
        <v>2620</v>
      </c>
      <c r="C263" s="167">
        <f t="shared" si="10"/>
        <v>39</v>
      </c>
      <c r="D263" s="49">
        <v>36787</v>
      </c>
      <c r="E263" s="167">
        <f t="shared" si="11"/>
        <v>39</v>
      </c>
      <c r="F263" s="167">
        <v>2620</v>
      </c>
    </row>
    <row r="264" spans="1:6">
      <c r="A264" s="49">
        <v>36788</v>
      </c>
      <c r="B264" s="167">
        <v>2630</v>
      </c>
      <c r="C264" s="167">
        <f t="shared" si="10"/>
        <v>39</v>
      </c>
      <c r="D264" s="49">
        <v>36788</v>
      </c>
      <c r="E264" s="167">
        <f t="shared" si="11"/>
        <v>39</v>
      </c>
      <c r="F264" s="167">
        <v>2630</v>
      </c>
    </row>
    <row r="265" spans="1:6">
      <c r="A265" s="49">
        <v>36789</v>
      </c>
      <c r="B265" s="167">
        <v>2640</v>
      </c>
      <c r="C265" s="167">
        <f t="shared" si="10"/>
        <v>39</v>
      </c>
      <c r="D265" s="49">
        <v>36789</v>
      </c>
      <c r="E265" s="167">
        <f t="shared" si="11"/>
        <v>39</v>
      </c>
      <c r="F265" s="167">
        <v>2640</v>
      </c>
    </row>
    <row r="266" spans="1:6">
      <c r="A266" s="49">
        <v>36790</v>
      </c>
      <c r="B266" s="167">
        <v>2650</v>
      </c>
      <c r="C266" s="167">
        <f t="shared" si="10"/>
        <v>39</v>
      </c>
      <c r="D266" s="49">
        <v>36790</v>
      </c>
      <c r="E266" s="167">
        <f t="shared" si="11"/>
        <v>39</v>
      </c>
      <c r="F266" s="167">
        <v>2650</v>
      </c>
    </row>
    <row r="267" spans="1:6">
      <c r="A267" s="49">
        <v>36791</v>
      </c>
      <c r="B267" s="167">
        <v>2660</v>
      </c>
      <c r="C267" s="167">
        <f t="shared" si="10"/>
        <v>39</v>
      </c>
      <c r="D267" s="49">
        <v>36791</v>
      </c>
      <c r="E267" s="167">
        <f t="shared" si="11"/>
        <v>39</v>
      </c>
      <c r="F267" s="167">
        <v>2660</v>
      </c>
    </row>
    <row r="268" spans="1:6">
      <c r="A268" s="49">
        <v>36792</v>
      </c>
      <c r="B268" s="167">
        <v>2670</v>
      </c>
      <c r="C268" s="167">
        <f t="shared" si="10"/>
        <v>39</v>
      </c>
      <c r="D268" s="49">
        <v>36792</v>
      </c>
      <c r="E268" s="167">
        <f t="shared" si="11"/>
        <v>39</v>
      </c>
      <c r="F268" s="167">
        <v>2670</v>
      </c>
    </row>
    <row r="269" spans="1:6">
      <c r="A269" s="49">
        <v>36793</v>
      </c>
      <c r="B269" s="167">
        <v>2680</v>
      </c>
      <c r="C269" s="167">
        <f t="shared" si="10"/>
        <v>39</v>
      </c>
      <c r="D269" s="49">
        <v>36793</v>
      </c>
      <c r="E269" s="167">
        <f t="shared" si="11"/>
        <v>39</v>
      </c>
      <c r="F269" s="167">
        <v>2680</v>
      </c>
    </row>
    <row r="270" spans="1:6">
      <c r="A270" s="49">
        <v>36794</v>
      </c>
      <c r="B270" s="167">
        <v>2690</v>
      </c>
      <c r="C270" s="167">
        <f t="shared" si="10"/>
        <v>40</v>
      </c>
      <c r="D270" s="49">
        <v>36794</v>
      </c>
      <c r="E270" s="167">
        <f t="shared" si="11"/>
        <v>40</v>
      </c>
      <c r="F270" s="167">
        <v>2690</v>
      </c>
    </row>
    <row r="271" spans="1:6">
      <c r="A271" s="49">
        <v>36795</v>
      </c>
      <c r="B271" s="167">
        <v>2700</v>
      </c>
      <c r="C271" s="167">
        <f t="shared" si="10"/>
        <v>40</v>
      </c>
      <c r="D271" s="49">
        <v>36795</v>
      </c>
      <c r="E271" s="167">
        <f t="shared" si="11"/>
        <v>40</v>
      </c>
      <c r="F271" s="167">
        <v>2700</v>
      </c>
    </row>
    <row r="272" spans="1:6">
      <c r="A272" s="49">
        <v>36796</v>
      </c>
      <c r="B272" s="167">
        <v>2710</v>
      </c>
      <c r="C272" s="167">
        <f t="shared" si="10"/>
        <v>40</v>
      </c>
      <c r="D272" s="49">
        <v>36796</v>
      </c>
      <c r="E272" s="167">
        <f t="shared" si="11"/>
        <v>40</v>
      </c>
      <c r="F272" s="167">
        <v>2710</v>
      </c>
    </row>
    <row r="273" spans="1:6">
      <c r="A273" s="49">
        <v>36797</v>
      </c>
      <c r="B273" s="167">
        <v>2720</v>
      </c>
      <c r="C273" s="167">
        <f t="shared" si="10"/>
        <v>40</v>
      </c>
      <c r="D273" s="49">
        <v>36797</v>
      </c>
      <c r="E273" s="167">
        <f t="shared" si="11"/>
        <v>40</v>
      </c>
      <c r="F273" s="167">
        <v>2720</v>
      </c>
    </row>
    <row r="274" spans="1:6">
      <c r="A274" s="49">
        <v>36798</v>
      </c>
      <c r="B274" s="167">
        <v>2730</v>
      </c>
      <c r="C274" s="167">
        <f t="shared" si="10"/>
        <v>40</v>
      </c>
      <c r="D274" s="49">
        <v>36798</v>
      </c>
      <c r="E274" s="167">
        <f t="shared" si="11"/>
        <v>40</v>
      </c>
      <c r="F274" s="167">
        <v>2730</v>
      </c>
    </row>
    <row r="275" spans="1:6">
      <c r="A275" s="49">
        <v>36799</v>
      </c>
      <c r="B275" s="167">
        <v>2740</v>
      </c>
      <c r="C275" s="167">
        <f t="shared" si="10"/>
        <v>40</v>
      </c>
      <c r="D275" s="49">
        <v>36799</v>
      </c>
      <c r="E275" s="167">
        <f t="shared" si="11"/>
        <v>40</v>
      </c>
      <c r="F275" s="167">
        <v>2740</v>
      </c>
    </row>
    <row r="276" spans="1:6">
      <c r="A276" s="49">
        <v>36800</v>
      </c>
      <c r="B276" s="167">
        <v>2750</v>
      </c>
      <c r="C276" s="167">
        <f t="shared" si="10"/>
        <v>40</v>
      </c>
      <c r="D276" s="49">
        <v>36800</v>
      </c>
      <c r="E276" s="167">
        <f t="shared" si="11"/>
        <v>40</v>
      </c>
      <c r="F276" s="167">
        <v>2750</v>
      </c>
    </row>
    <row r="277" spans="1:6">
      <c r="A277" s="49">
        <v>36801</v>
      </c>
      <c r="B277" s="167">
        <v>2760</v>
      </c>
      <c r="C277" s="167">
        <f t="shared" si="10"/>
        <v>41</v>
      </c>
      <c r="D277" s="49">
        <v>36801</v>
      </c>
      <c r="E277" s="167">
        <f t="shared" si="11"/>
        <v>41</v>
      </c>
      <c r="F277" s="167">
        <v>2760</v>
      </c>
    </row>
    <row r="278" spans="1:6">
      <c r="A278" s="49">
        <v>36802</v>
      </c>
      <c r="B278" s="167">
        <v>2770</v>
      </c>
      <c r="C278" s="167">
        <f t="shared" si="10"/>
        <v>41</v>
      </c>
      <c r="D278" s="49">
        <v>36802</v>
      </c>
      <c r="E278" s="167">
        <f t="shared" si="11"/>
        <v>41</v>
      </c>
      <c r="F278" s="167">
        <v>2770</v>
      </c>
    </row>
    <row r="279" spans="1:6">
      <c r="A279" s="49">
        <v>36803</v>
      </c>
      <c r="B279" s="167">
        <v>2780</v>
      </c>
      <c r="C279" s="167">
        <f t="shared" si="10"/>
        <v>41</v>
      </c>
      <c r="D279" s="49">
        <v>36803</v>
      </c>
      <c r="E279" s="167">
        <f t="shared" si="11"/>
        <v>41</v>
      </c>
      <c r="F279" s="167">
        <v>2780</v>
      </c>
    </row>
    <row r="280" spans="1:6">
      <c r="A280" s="49">
        <v>36804</v>
      </c>
      <c r="B280" s="167">
        <v>2790</v>
      </c>
      <c r="C280" s="167">
        <f t="shared" si="10"/>
        <v>41</v>
      </c>
      <c r="D280" s="49">
        <v>36804</v>
      </c>
      <c r="E280" s="167">
        <f t="shared" si="11"/>
        <v>41</v>
      </c>
      <c r="F280" s="167">
        <v>2790</v>
      </c>
    </row>
    <row r="281" spans="1:6">
      <c r="A281" s="49">
        <v>36805</v>
      </c>
      <c r="B281" s="167">
        <v>2800</v>
      </c>
      <c r="C281" s="167">
        <f t="shared" si="10"/>
        <v>41</v>
      </c>
      <c r="D281" s="49">
        <v>36805</v>
      </c>
      <c r="E281" s="167">
        <f t="shared" si="11"/>
        <v>41</v>
      </c>
      <c r="F281" s="167">
        <v>2800</v>
      </c>
    </row>
    <row r="282" spans="1:6">
      <c r="A282" s="49">
        <v>36806</v>
      </c>
      <c r="B282" s="167">
        <v>2810</v>
      </c>
      <c r="C282" s="167">
        <f t="shared" si="10"/>
        <v>41</v>
      </c>
      <c r="D282" s="49">
        <v>36806</v>
      </c>
      <c r="E282" s="167">
        <f t="shared" si="11"/>
        <v>41</v>
      </c>
      <c r="F282" s="167">
        <v>2810</v>
      </c>
    </row>
    <row r="283" spans="1:6">
      <c r="A283" s="49">
        <v>36807</v>
      </c>
      <c r="B283" s="167">
        <v>2820</v>
      </c>
      <c r="C283" s="167">
        <f t="shared" si="10"/>
        <v>41</v>
      </c>
      <c r="D283" s="49">
        <v>36807</v>
      </c>
      <c r="E283" s="167">
        <f t="shared" si="11"/>
        <v>41</v>
      </c>
      <c r="F283" s="167">
        <v>2820</v>
      </c>
    </row>
    <row r="284" spans="1:6">
      <c r="A284" s="49">
        <v>36808</v>
      </c>
      <c r="B284" s="167">
        <v>2830</v>
      </c>
      <c r="C284" s="167">
        <f t="shared" si="10"/>
        <v>42</v>
      </c>
      <c r="D284" s="49">
        <v>36808</v>
      </c>
      <c r="E284" s="167">
        <f t="shared" si="11"/>
        <v>42</v>
      </c>
      <c r="F284" s="167">
        <v>2830</v>
      </c>
    </row>
    <row r="285" spans="1:6">
      <c r="A285" s="49">
        <v>36809</v>
      </c>
      <c r="B285" s="167">
        <v>2840</v>
      </c>
      <c r="C285" s="167">
        <f t="shared" si="10"/>
        <v>42</v>
      </c>
      <c r="D285" s="49">
        <v>36809</v>
      </c>
      <c r="E285" s="167">
        <f t="shared" si="11"/>
        <v>42</v>
      </c>
      <c r="F285" s="167">
        <v>2840</v>
      </c>
    </row>
    <row r="286" spans="1:6">
      <c r="A286" s="49">
        <v>36810</v>
      </c>
      <c r="B286" s="167">
        <v>2850</v>
      </c>
      <c r="C286" s="167">
        <f t="shared" si="10"/>
        <v>42</v>
      </c>
      <c r="D286" s="49">
        <v>36810</v>
      </c>
      <c r="E286" s="167">
        <f t="shared" si="11"/>
        <v>42</v>
      </c>
      <c r="F286" s="167">
        <v>2850</v>
      </c>
    </row>
    <row r="287" spans="1:6">
      <c r="A287" s="49">
        <v>36811</v>
      </c>
      <c r="B287" s="167">
        <v>2860</v>
      </c>
      <c r="C287" s="167">
        <f t="shared" si="10"/>
        <v>42</v>
      </c>
      <c r="D287" s="49">
        <v>36811</v>
      </c>
      <c r="E287" s="167">
        <f t="shared" si="11"/>
        <v>42</v>
      </c>
      <c r="F287" s="167">
        <v>2860</v>
      </c>
    </row>
    <row r="288" spans="1:6">
      <c r="A288" s="49">
        <v>36812</v>
      </c>
      <c r="B288" s="167">
        <v>2870</v>
      </c>
      <c r="C288" s="167">
        <f t="shared" si="10"/>
        <v>42</v>
      </c>
      <c r="D288" s="49">
        <v>36812</v>
      </c>
      <c r="E288" s="167">
        <f t="shared" si="11"/>
        <v>42</v>
      </c>
      <c r="F288" s="167">
        <v>2870</v>
      </c>
    </row>
    <row r="289" spans="1:6">
      <c r="A289" s="49">
        <v>36813</v>
      </c>
      <c r="B289" s="167">
        <v>2880</v>
      </c>
      <c r="C289" s="167">
        <f t="shared" si="10"/>
        <v>42</v>
      </c>
      <c r="D289" s="49">
        <v>36813</v>
      </c>
      <c r="E289" s="167">
        <f t="shared" si="11"/>
        <v>42</v>
      </c>
      <c r="F289" s="167">
        <v>2880</v>
      </c>
    </row>
    <row r="290" spans="1:6">
      <c r="A290" s="49">
        <v>36814</v>
      </c>
      <c r="B290" s="167">
        <v>2890</v>
      </c>
      <c r="C290" s="167">
        <f t="shared" si="10"/>
        <v>42</v>
      </c>
      <c r="D290" s="49">
        <v>36814</v>
      </c>
      <c r="E290" s="167">
        <f t="shared" si="11"/>
        <v>42</v>
      </c>
      <c r="F290" s="167">
        <v>2890</v>
      </c>
    </row>
    <row r="291" spans="1:6">
      <c r="A291" s="49">
        <v>36815</v>
      </c>
      <c r="B291" s="167">
        <v>2900</v>
      </c>
      <c r="C291" s="167">
        <f t="shared" si="10"/>
        <v>43</v>
      </c>
      <c r="D291" s="49">
        <v>36815</v>
      </c>
      <c r="E291" s="167">
        <f t="shared" si="11"/>
        <v>43</v>
      </c>
      <c r="F291" s="167">
        <v>2900</v>
      </c>
    </row>
    <row r="292" spans="1:6">
      <c r="A292" s="49">
        <v>36816</v>
      </c>
      <c r="B292" s="167">
        <v>2910</v>
      </c>
      <c r="C292" s="167">
        <f t="shared" si="10"/>
        <v>43</v>
      </c>
      <c r="D292" s="49">
        <v>36816</v>
      </c>
      <c r="E292" s="167">
        <f t="shared" si="11"/>
        <v>43</v>
      </c>
      <c r="F292" s="167">
        <v>2910</v>
      </c>
    </row>
    <row r="293" spans="1:6">
      <c r="A293" s="49">
        <v>36817</v>
      </c>
      <c r="B293" s="167">
        <v>2920</v>
      </c>
      <c r="C293" s="167">
        <f t="shared" si="10"/>
        <v>43</v>
      </c>
      <c r="D293" s="49">
        <v>36817</v>
      </c>
      <c r="E293" s="167">
        <f t="shared" si="11"/>
        <v>43</v>
      </c>
      <c r="F293" s="167">
        <v>2920</v>
      </c>
    </row>
    <row r="294" spans="1:6">
      <c r="A294" s="49">
        <v>36818</v>
      </c>
      <c r="B294" s="167">
        <v>2930</v>
      </c>
      <c r="C294" s="167">
        <f t="shared" si="10"/>
        <v>43</v>
      </c>
      <c r="D294" s="49">
        <v>36818</v>
      </c>
      <c r="E294" s="167">
        <f t="shared" si="11"/>
        <v>43</v>
      </c>
      <c r="F294" s="167">
        <v>2930</v>
      </c>
    </row>
    <row r="295" spans="1:6">
      <c r="A295" s="49">
        <v>36819</v>
      </c>
      <c r="B295" s="167">
        <v>2940</v>
      </c>
      <c r="C295" s="167">
        <f t="shared" si="10"/>
        <v>43</v>
      </c>
      <c r="D295" s="49">
        <v>36819</v>
      </c>
      <c r="E295" s="167">
        <f t="shared" si="11"/>
        <v>43</v>
      </c>
      <c r="F295" s="167">
        <v>2940</v>
      </c>
    </row>
    <row r="296" spans="1:6">
      <c r="A296" s="49">
        <v>36820</v>
      </c>
      <c r="B296" s="167">
        <v>2950</v>
      </c>
      <c r="C296" s="167">
        <f t="shared" si="10"/>
        <v>43</v>
      </c>
      <c r="D296" s="49">
        <v>36820</v>
      </c>
      <c r="E296" s="167">
        <f t="shared" si="11"/>
        <v>43</v>
      </c>
      <c r="F296" s="167">
        <v>2950</v>
      </c>
    </row>
    <row r="297" spans="1:6">
      <c r="A297" s="49">
        <v>36821</v>
      </c>
      <c r="B297" s="167">
        <v>2960</v>
      </c>
      <c r="C297" s="167">
        <f t="shared" si="10"/>
        <v>43</v>
      </c>
      <c r="D297" s="49">
        <v>36821</v>
      </c>
      <c r="E297" s="167">
        <f t="shared" si="11"/>
        <v>43</v>
      </c>
      <c r="F297" s="167">
        <v>2960</v>
      </c>
    </row>
    <row r="298" spans="1:6">
      <c r="A298" s="49">
        <v>36822</v>
      </c>
      <c r="B298" s="167">
        <v>2970</v>
      </c>
      <c r="C298" s="167">
        <f t="shared" si="10"/>
        <v>44</v>
      </c>
      <c r="D298" s="49">
        <v>36822</v>
      </c>
      <c r="E298" s="167">
        <f t="shared" si="11"/>
        <v>44</v>
      </c>
      <c r="F298" s="167">
        <v>2970</v>
      </c>
    </row>
    <row r="299" spans="1:6">
      <c r="A299" s="49">
        <v>36823</v>
      </c>
      <c r="B299" s="167">
        <v>2980</v>
      </c>
      <c r="C299" s="167">
        <f t="shared" si="10"/>
        <v>44</v>
      </c>
      <c r="D299" s="49">
        <v>36823</v>
      </c>
      <c r="E299" s="167">
        <f t="shared" si="11"/>
        <v>44</v>
      </c>
      <c r="F299" s="167">
        <v>2980</v>
      </c>
    </row>
    <row r="300" spans="1:6">
      <c r="A300" s="49">
        <v>36824</v>
      </c>
      <c r="B300" s="167">
        <v>2990</v>
      </c>
      <c r="C300" s="167">
        <f t="shared" si="10"/>
        <v>44</v>
      </c>
      <c r="D300" s="49">
        <v>36824</v>
      </c>
      <c r="E300" s="167">
        <f t="shared" si="11"/>
        <v>44</v>
      </c>
      <c r="F300" s="167">
        <v>2990</v>
      </c>
    </row>
    <row r="301" spans="1:6">
      <c r="A301" s="49">
        <v>36825</v>
      </c>
      <c r="B301" s="167">
        <v>3000</v>
      </c>
      <c r="C301" s="167">
        <f t="shared" si="10"/>
        <v>44</v>
      </c>
      <c r="D301" s="49">
        <v>36825</v>
      </c>
      <c r="E301" s="167">
        <f t="shared" si="11"/>
        <v>44</v>
      </c>
      <c r="F301" s="167">
        <v>3000</v>
      </c>
    </row>
    <row r="302" spans="1:6">
      <c r="A302" s="49">
        <v>36826</v>
      </c>
      <c r="B302" s="167">
        <v>3010</v>
      </c>
      <c r="C302" s="167">
        <f t="shared" si="10"/>
        <v>44</v>
      </c>
      <c r="D302" s="49">
        <v>36826</v>
      </c>
      <c r="E302" s="167">
        <f t="shared" si="11"/>
        <v>44</v>
      </c>
      <c r="F302" s="167">
        <v>3010</v>
      </c>
    </row>
    <row r="303" spans="1:6">
      <c r="A303" s="49">
        <v>36827</v>
      </c>
      <c r="B303" s="167">
        <v>3020</v>
      </c>
      <c r="C303" s="167">
        <f t="shared" si="10"/>
        <v>44</v>
      </c>
      <c r="D303" s="49">
        <v>36827</v>
      </c>
      <c r="E303" s="167">
        <f t="shared" si="11"/>
        <v>44</v>
      </c>
      <c r="F303" s="167">
        <v>3020</v>
      </c>
    </row>
    <row r="304" spans="1:6">
      <c r="A304" s="49">
        <v>36828</v>
      </c>
      <c r="B304" s="167">
        <v>3030</v>
      </c>
      <c r="C304" s="167">
        <f t="shared" si="10"/>
        <v>44</v>
      </c>
      <c r="D304" s="49">
        <v>36828</v>
      </c>
      <c r="E304" s="167">
        <f t="shared" si="11"/>
        <v>44</v>
      </c>
      <c r="F304" s="167">
        <v>3030</v>
      </c>
    </row>
    <row r="305" spans="1:6">
      <c r="A305" s="49">
        <v>36829</v>
      </c>
      <c r="B305" s="167">
        <v>3040</v>
      </c>
      <c r="C305" s="167">
        <f t="shared" si="10"/>
        <v>45</v>
      </c>
      <c r="D305" s="49">
        <v>36829</v>
      </c>
      <c r="E305" s="167">
        <f t="shared" si="11"/>
        <v>45</v>
      </c>
      <c r="F305" s="167">
        <v>3040</v>
      </c>
    </row>
    <row r="306" spans="1:6">
      <c r="A306" s="49">
        <v>36830</v>
      </c>
      <c r="B306" s="167">
        <v>3050</v>
      </c>
      <c r="C306" s="167">
        <f t="shared" si="10"/>
        <v>45</v>
      </c>
      <c r="D306" s="49">
        <v>36830</v>
      </c>
      <c r="E306" s="167">
        <f t="shared" si="11"/>
        <v>45</v>
      </c>
      <c r="F306" s="167">
        <v>3050</v>
      </c>
    </row>
    <row r="307" spans="1:6">
      <c r="A307" s="49">
        <v>36831</v>
      </c>
      <c r="B307" s="167">
        <v>3060</v>
      </c>
      <c r="C307" s="167">
        <f t="shared" si="10"/>
        <v>45</v>
      </c>
      <c r="D307" s="49">
        <v>36831</v>
      </c>
      <c r="E307" s="167">
        <f t="shared" si="11"/>
        <v>45</v>
      </c>
      <c r="F307" s="167">
        <v>3060</v>
      </c>
    </row>
    <row r="308" spans="1:6">
      <c r="A308" s="49">
        <v>36832</v>
      </c>
      <c r="B308" s="167">
        <v>3070</v>
      </c>
      <c r="C308" s="167">
        <f t="shared" si="10"/>
        <v>45</v>
      </c>
      <c r="D308" s="49">
        <v>36832</v>
      </c>
      <c r="E308" s="167">
        <f t="shared" si="11"/>
        <v>45</v>
      </c>
      <c r="F308" s="167">
        <v>3070</v>
      </c>
    </row>
    <row r="309" spans="1:6">
      <c r="A309" s="49">
        <v>36833</v>
      </c>
      <c r="B309" s="167">
        <v>3080</v>
      </c>
      <c r="C309" s="167">
        <f t="shared" si="10"/>
        <v>45</v>
      </c>
      <c r="D309" s="49">
        <v>36833</v>
      </c>
      <c r="E309" s="167">
        <f t="shared" si="11"/>
        <v>45</v>
      </c>
      <c r="F309" s="167">
        <v>3080</v>
      </c>
    </row>
    <row r="310" spans="1:6">
      <c r="A310" s="49">
        <v>36834</v>
      </c>
      <c r="B310" s="167">
        <v>3090</v>
      </c>
      <c r="C310" s="167">
        <f t="shared" si="10"/>
        <v>45</v>
      </c>
      <c r="D310" s="49">
        <v>36834</v>
      </c>
      <c r="E310" s="167">
        <f t="shared" si="11"/>
        <v>45</v>
      </c>
      <c r="F310" s="167">
        <v>3090</v>
      </c>
    </row>
    <row r="311" spans="1:6">
      <c r="A311" s="49">
        <v>36835</v>
      </c>
      <c r="B311" s="167">
        <v>3100</v>
      </c>
      <c r="C311" s="167">
        <f t="shared" si="10"/>
        <v>45</v>
      </c>
      <c r="D311" s="49">
        <v>36835</v>
      </c>
      <c r="E311" s="167">
        <f t="shared" si="11"/>
        <v>45</v>
      </c>
      <c r="F311" s="167">
        <v>3100</v>
      </c>
    </row>
    <row r="312" spans="1:6">
      <c r="A312" s="49">
        <v>36836</v>
      </c>
      <c r="B312" s="167">
        <v>3110</v>
      </c>
      <c r="C312" s="167">
        <f t="shared" si="10"/>
        <v>46</v>
      </c>
      <c r="D312" s="49">
        <v>36836</v>
      </c>
      <c r="E312" s="167">
        <f t="shared" si="11"/>
        <v>46</v>
      </c>
      <c r="F312" s="167">
        <v>3110</v>
      </c>
    </row>
    <row r="313" spans="1:6">
      <c r="A313" s="49">
        <v>36837</v>
      </c>
      <c r="B313" s="167">
        <v>3120</v>
      </c>
      <c r="C313" s="167">
        <f t="shared" si="10"/>
        <v>46</v>
      </c>
      <c r="D313" s="49">
        <v>36837</v>
      </c>
      <c r="E313" s="167">
        <f t="shared" si="11"/>
        <v>46</v>
      </c>
      <c r="F313" s="167">
        <v>3120</v>
      </c>
    </row>
    <row r="314" spans="1:6">
      <c r="A314" s="49">
        <v>36838</v>
      </c>
      <c r="B314" s="167">
        <v>3130</v>
      </c>
      <c r="C314" s="167">
        <f t="shared" si="10"/>
        <v>46</v>
      </c>
      <c r="D314" s="49">
        <v>36838</v>
      </c>
      <c r="E314" s="167">
        <f t="shared" si="11"/>
        <v>46</v>
      </c>
      <c r="F314" s="167">
        <v>3130</v>
      </c>
    </row>
    <row r="315" spans="1:6">
      <c r="A315" s="49">
        <v>36839</v>
      </c>
      <c r="B315" s="167">
        <v>3140</v>
      </c>
      <c r="C315" s="167">
        <f t="shared" si="10"/>
        <v>46</v>
      </c>
      <c r="D315" s="49">
        <v>36839</v>
      </c>
      <c r="E315" s="167">
        <f t="shared" si="11"/>
        <v>46</v>
      </c>
      <c r="F315" s="167">
        <v>3140</v>
      </c>
    </row>
    <row r="316" spans="1:6">
      <c r="A316" s="49">
        <v>36840</v>
      </c>
      <c r="B316" s="167">
        <v>3150</v>
      </c>
      <c r="C316" s="167">
        <f t="shared" si="10"/>
        <v>46</v>
      </c>
      <c r="D316" s="49">
        <v>36840</v>
      </c>
      <c r="E316" s="167">
        <f t="shared" si="11"/>
        <v>46</v>
      </c>
      <c r="F316" s="167">
        <v>3150</v>
      </c>
    </row>
    <row r="317" spans="1:6">
      <c r="A317" s="49">
        <v>36841</v>
      </c>
      <c r="B317" s="167">
        <v>3160</v>
      </c>
      <c r="C317" s="167">
        <f t="shared" si="10"/>
        <v>46</v>
      </c>
      <c r="D317" s="49">
        <v>36841</v>
      </c>
      <c r="E317" s="167">
        <f t="shared" si="11"/>
        <v>46</v>
      </c>
      <c r="F317" s="167">
        <v>3160</v>
      </c>
    </row>
    <row r="318" spans="1:6">
      <c r="A318" s="49">
        <v>36842</v>
      </c>
      <c r="B318" s="167">
        <v>3170</v>
      </c>
      <c r="C318" s="167">
        <f t="shared" si="10"/>
        <v>46</v>
      </c>
      <c r="D318" s="49">
        <v>36842</v>
      </c>
      <c r="E318" s="167">
        <f t="shared" si="11"/>
        <v>46</v>
      </c>
      <c r="F318" s="167">
        <v>3170</v>
      </c>
    </row>
    <row r="319" spans="1:6">
      <c r="A319" s="49">
        <v>36843</v>
      </c>
      <c r="B319" s="167">
        <v>3180</v>
      </c>
      <c r="C319" s="167">
        <f t="shared" si="10"/>
        <v>47</v>
      </c>
      <c r="D319" s="49">
        <v>36843</v>
      </c>
      <c r="E319" s="167">
        <f t="shared" si="11"/>
        <v>47</v>
      </c>
      <c r="F319" s="167">
        <v>3180</v>
      </c>
    </row>
    <row r="320" spans="1:6">
      <c r="A320" s="49">
        <v>36844</v>
      </c>
      <c r="B320" s="167">
        <v>3190</v>
      </c>
      <c r="C320" s="167">
        <f t="shared" si="10"/>
        <v>47</v>
      </c>
      <c r="D320" s="49">
        <v>36844</v>
      </c>
      <c r="E320" s="167">
        <f t="shared" si="11"/>
        <v>47</v>
      </c>
      <c r="F320" s="167">
        <v>3190</v>
      </c>
    </row>
    <row r="321" spans="1:6">
      <c r="A321" s="49">
        <v>36845</v>
      </c>
      <c r="B321" s="167">
        <v>3200</v>
      </c>
      <c r="C321" s="167">
        <f t="shared" si="10"/>
        <v>47</v>
      </c>
      <c r="D321" s="49">
        <v>36845</v>
      </c>
      <c r="E321" s="167">
        <f t="shared" si="11"/>
        <v>47</v>
      </c>
      <c r="F321" s="167">
        <v>3200</v>
      </c>
    </row>
    <row r="322" spans="1:6">
      <c r="A322" s="49">
        <v>36846</v>
      </c>
      <c r="B322" s="167">
        <v>3210</v>
      </c>
      <c r="C322" s="167">
        <f t="shared" si="10"/>
        <v>47</v>
      </c>
      <c r="D322" s="49">
        <v>36846</v>
      </c>
      <c r="E322" s="167">
        <f t="shared" si="11"/>
        <v>47</v>
      </c>
      <c r="F322" s="167">
        <v>3210</v>
      </c>
    </row>
    <row r="323" spans="1:6">
      <c r="A323" s="49">
        <v>36847</v>
      </c>
      <c r="B323" s="167">
        <v>3220</v>
      </c>
      <c r="C323" s="167">
        <f t="shared" ref="C323:C386" si="12">WEEKNUM(A323,2)</f>
        <v>47</v>
      </c>
      <c r="D323" s="49">
        <v>36847</v>
      </c>
      <c r="E323" s="167">
        <f t="shared" ref="E323:E367" si="13">WEEKNUM(D323,2)</f>
        <v>47</v>
      </c>
      <c r="F323" s="167">
        <v>3220</v>
      </c>
    </row>
    <row r="324" spans="1:6">
      <c r="A324" s="49">
        <v>36848</v>
      </c>
      <c r="B324" s="167">
        <v>3230</v>
      </c>
      <c r="C324" s="167">
        <f t="shared" si="12"/>
        <v>47</v>
      </c>
      <c r="D324" s="49">
        <v>36848</v>
      </c>
      <c r="E324" s="167">
        <f t="shared" si="13"/>
        <v>47</v>
      </c>
      <c r="F324" s="167">
        <v>3230</v>
      </c>
    </row>
    <row r="325" spans="1:6">
      <c r="A325" s="49">
        <v>36849</v>
      </c>
      <c r="B325" s="167">
        <v>3240</v>
      </c>
      <c r="C325" s="167">
        <f t="shared" si="12"/>
        <v>47</v>
      </c>
      <c r="D325" s="49">
        <v>36849</v>
      </c>
      <c r="E325" s="167">
        <f t="shared" si="13"/>
        <v>47</v>
      </c>
      <c r="F325" s="167">
        <v>3240</v>
      </c>
    </row>
    <row r="326" spans="1:6">
      <c r="A326" s="49">
        <v>36850</v>
      </c>
      <c r="B326" s="167">
        <v>3250</v>
      </c>
      <c r="C326" s="167">
        <f t="shared" si="12"/>
        <v>48</v>
      </c>
      <c r="D326" s="49">
        <v>36850</v>
      </c>
      <c r="E326" s="167">
        <f t="shared" si="13"/>
        <v>48</v>
      </c>
      <c r="F326" s="167">
        <v>3250</v>
      </c>
    </row>
    <row r="327" spans="1:6">
      <c r="A327" s="49">
        <v>36851</v>
      </c>
      <c r="B327" s="167">
        <v>3260</v>
      </c>
      <c r="C327" s="167">
        <f t="shared" si="12"/>
        <v>48</v>
      </c>
      <c r="D327" s="49">
        <v>36851</v>
      </c>
      <c r="E327" s="167">
        <f t="shared" si="13"/>
        <v>48</v>
      </c>
      <c r="F327" s="167">
        <v>3260</v>
      </c>
    </row>
    <row r="328" spans="1:6">
      <c r="A328" s="49">
        <v>36852</v>
      </c>
      <c r="B328" s="167">
        <v>3270</v>
      </c>
      <c r="C328" s="167">
        <f t="shared" si="12"/>
        <v>48</v>
      </c>
      <c r="D328" s="49">
        <v>36852</v>
      </c>
      <c r="E328" s="167">
        <f t="shared" si="13"/>
        <v>48</v>
      </c>
      <c r="F328" s="167">
        <v>3270</v>
      </c>
    </row>
    <row r="329" spans="1:6">
      <c r="A329" s="49">
        <v>36853</v>
      </c>
      <c r="B329" s="167">
        <v>3280</v>
      </c>
      <c r="C329" s="167">
        <f t="shared" si="12"/>
        <v>48</v>
      </c>
      <c r="D329" s="49">
        <v>36853</v>
      </c>
      <c r="E329" s="167">
        <f t="shared" si="13"/>
        <v>48</v>
      </c>
      <c r="F329" s="167">
        <v>3280</v>
      </c>
    </row>
    <row r="330" spans="1:6">
      <c r="A330" s="49">
        <v>36854</v>
      </c>
      <c r="B330" s="167">
        <v>3290</v>
      </c>
      <c r="C330" s="167">
        <f t="shared" si="12"/>
        <v>48</v>
      </c>
      <c r="D330" s="49">
        <v>36854</v>
      </c>
      <c r="E330" s="167">
        <f t="shared" si="13"/>
        <v>48</v>
      </c>
      <c r="F330" s="167">
        <v>3290</v>
      </c>
    </row>
    <row r="331" spans="1:6">
      <c r="A331" s="49">
        <v>36855</v>
      </c>
      <c r="B331" s="167">
        <v>3300</v>
      </c>
      <c r="C331" s="167">
        <f t="shared" si="12"/>
        <v>48</v>
      </c>
      <c r="D331" s="49">
        <v>36855</v>
      </c>
      <c r="E331" s="167">
        <f t="shared" si="13"/>
        <v>48</v>
      </c>
      <c r="F331" s="167">
        <v>3300</v>
      </c>
    </row>
    <row r="332" spans="1:6">
      <c r="A332" s="49">
        <v>36856</v>
      </c>
      <c r="B332" s="167">
        <v>3310</v>
      </c>
      <c r="C332" s="167">
        <f t="shared" si="12"/>
        <v>48</v>
      </c>
      <c r="D332" s="49">
        <v>36856</v>
      </c>
      <c r="E332" s="167">
        <f t="shared" si="13"/>
        <v>48</v>
      </c>
      <c r="F332" s="167">
        <v>3310</v>
      </c>
    </row>
    <row r="333" spans="1:6">
      <c r="A333" s="49">
        <v>36857</v>
      </c>
      <c r="B333" s="167">
        <v>3320</v>
      </c>
      <c r="C333" s="167">
        <f t="shared" si="12"/>
        <v>49</v>
      </c>
      <c r="D333" s="49">
        <v>36857</v>
      </c>
      <c r="E333" s="167">
        <f t="shared" si="13"/>
        <v>49</v>
      </c>
      <c r="F333" s="167">
        <v>3320</v>
      </c>
    </row>
    <row r="334" spans="1:6">
      <c r="A334" s="49">
        <v>36858</v>
      </c>
      <c r="B334" s="167">
        <v>3330</v>
      </c>
      <c r="C334" s="167">
        <f t="shared" si="12"/>
        <v>49</v>
      </c>
      <c r="D334" s="49">
        <v>36858</v>
      </c>
      <c r="E334" s="167">
        <f t="shared" si="13"/>
        <v>49</v>
      </c>
      <c r="F334" s="167">
        <v>3330</v>
      </c>
    </row>
    <row r="335" spans="1:6">
      <c r="A335" s="49">
        <v>36859</v>
      </c>
      <c r="B335" s="167">
        <v>3340</v>
      </c>
      <c r="C335" s="167">
        <f t="shared" si="12"/>
        <v>49</v>
      </c>
      <c r="D335" s="49">
        <v>36859</v>
      </c>
      <c r="E335" s="167">
        <f t="shared" si="13"/>
        <v>49</v>
      </c>
      <c r="F335" s="167">
        <v>3340</v>
      </c>
    </row>
    <row r="336" spans="1:6">
      <c r="A336" s="49">
        <v>36860</v>
      </c>
      <c r="B336" s="167">
        <v>3350</v>
      </c>
      <c r="C336" s="167">
        <f t="shared" si="12"/>
        <v>49</v>
      </c>
      <c r="D336" s="49">
        <v>36860</v>
      </c>
      <c r="E336" s="167">
        <f t="shared" si="13"/>
        <v>49</v>
      </c>
      <c r="F336" s="167">
        <v>3350</v>
      </c>
    </row>
    <row r="337" spans="1:6">
      <c r="A337" s="49">
        <v>36861</v>
      </c>
      <c r="B337" s="167">
        <v>3360</v>
      </c>
      <c r="C337" s="167">
        <f t="shared" si="12"/>
        <v>49</v>
      </c>
      <c r="D337" s="49">
        <v>36861</v>
      </c>
      <c r="E337" s="167">
        <f t="shared" si="13"/>
        <v>49</v>
      </c>
      <c r="F337" s="167">
        <v>3360</v>
      </c>
    </row>
    <row r="338" spans="1:6">
      <c r="A338" s="49">
        <v>36862</v>
      </c>
      <c r="B338" s="167">
        <v>3370</v>
      </c>
      <c r="C338" s="167">
        <f t="shared" si="12"/>
        <v>49</v>
      </c>
      <c r="D338" s="49">
        <v>36862</v>
      </c>
      <c r="E338" s="167">
        <f t="shared" si="13"/>
        <v>49</v>
      </c>
      <c r="F338" s="167">
        <v>3370</v>
      </c>
    </row>
    <row r="339" spans="1:6">
      <c r="A339" s="49">
        <v>36863</v>
      </c>
      <c r="B339" s="167">
        <v>3380</v>
      </c>
      <c r="C339" s="167">
        <f t="shared" si="12"/>
        <v>49</v>
      </c>
      <c r="D339" s="49">
        <v>36863</v>
      </c>
      <c r="E339" s="167">
        <f t="shared" si="13"/>
        <v>49</v>
      </c>
      <c r="F339" s="167">
        <v>3380</v>
      </c>
    </row>
    <row r="340" spans="1:6">
      <c r="A340" s="49">
        <v>36864</v>
      </c>
      <c r="B340" s="167">
        <v>3390</v>
      </c>
      <c r="C340" s="167">
        <f t="shared" si="12"/>
        <v>50</v>
      </c>
      <c r="D340" s="49">
        <v>36864</v>
      </c>
      <c r="E340" s="167">
        <f t="shared" si="13"/>
        <v>50</v>
      </c>
      <c r="F340" s="167">
        <v>3390</v>
      </c>
    </row>
    <row r="341" spans="1:6">
      <c r="A341" s="49">
        <v>36865</v>
      </c>
      <c r="B341" s="167">
        <v>3400</v>
      </c>
      <c r="C341" s="167">
        <f t="shared" si="12"/>
        <v>50</v>
      </c>
      <c r="D341" s="49">
        <v>36865</v>
      </c>
      <c r="E341" s="167">
        <f t="shared" si="13"/>
        <v>50</v>
      </c>
      <c r="F341" s="167">
        <v>3400</v>
      </c>
    </row>
    <row r="342" spans="1:6">
      <c r="A342" s="49">
        <v>36866</v>
      </c>
      <c r="B342" s="167">
        <v>3410</v>
      </c>
      <c r="C342" s="167">
        <f t="shared" si="12"/>
        <v>50</v>
      </c>
      <c r="D342" s="49">
        <v>36866</v>
      </c>
      <c r="E342" s="167">
        <f t="shared" si="13"/>
        <v>50</v>
      </c>
      <c r="F342" s="167">
        <v>3410</v>
      </c>
    </row>
    <row r="343" spans="1:6">
      <c r="A343" s="49">
        <v>36867</v>
      </c>
      <c r="B343" s="167">
        <v>3420</v>
      </c>
      <c r="C343" s="167">
        <f t="shared" si="12"/>
        <v>50</v>
      </c>
      <c r="D343" s="49">
        <v>36867</v>
      </c>
      <c r="E343" s="167">
        <f t="shared" si="13"/>
        <v>50</v>
      </c>
      <c r="F343" s="167">
        <v>3420</v>
      </c>
    </row>
    <row r="344" spans="1:6">
      <c r="A344" s="49">
        <v>36868</v>
      </c>
      <c r="B344" s="167">
        <v>3430</v>
      </c>
      <c r="C344" s="167">
        <f t="shared" si="12"/>
        <v>50</v>
      </c>
      <c r="D344" s="49">
        <v>36868</v>
      </c>
      <c r="E344" s="167">
        <f t="shared" si="13"/>
        <v>50</v>
      </c>
      <c r="F344" s="167">
        <v>3430</v>
      </c>
    </row>
    <row r="345" spans="1:6">
      <c r="A345" s="49">
        <v>36869</v>
      </c>
      <c r="B345" s="167">
        <v>3440</v>
      </c>
      <c r="C345" s="167">
        <f t="shared" si="12"/>
        <v>50</v>
      </c>
      <c r="D345" s="49">
        <v>36869</v>
      </c>
      <c r="E345" s="167">
        <f t="shared" si="13"/>
        <v>50</v>
      </c>
      <c r="F345" s="167">
        <v>3440</v>
      </c>
    </row>
    <row r="346" spans="1:6">
      <c r="A346" s="49">
        <v>36870</v>
      </c>
      <c r="B346" s="167">
        <v>3450</v>
      </c>
      <c r="C346" s="167">
        <f t="shared" si="12"/>
        <v>50</v>
      </c>
      <c r="D346" s="49">
        <v>36870</v>
      </c>
      <c r="E346" s="167">
        <f t="shared" si="13"/>
        <v>50</v>
      </c>
      <c r="F346" s="167">
        <v>3450</v>
      </c>
    </row>
    <row r="347" spans="1:6">
      <c r="A347" s="49">
        <v>36871</v>
      </c>
      <c r="B347" s="167">
        <v>3460</v>
      </c>
      <c r="C347" s="167">
        <f t="shared" si="12"/>
        <v>51</v>
      </c>
      <c r="D347" s="49">
        <v>36871</v>
      </c>
      <c r="E347" s="167">
        <f t="shared" si="13"/>
        <v>51</v>
      </c>
      <c r="F347" s="167">
        <v>3460</v>
      </c>
    </row>
    <row r="348" spans="1:6">
      <c r="A348" s="49">
        <v>36872</v>
      </c>
      <c r="B348" s="167">
        <v>3470</v>
      </c>
      <c r="C348" s="167">
        <f t="shared" si="12"/>
        <v>51</v>
      </c>
      <c r="D348" s="49">
        <v>36872</v>
      </c>
      <c r="E348" s="167">
        <f t="shared" si="13"/>
        <v>51</v>
      </c>
      <c r="F348" s="167">
        <v>3470</v>
      </c>
    </row>
    <row r="349" spans="1:6">
      <c r="A349" s="49">
        <v>36873</v>
      </c>
      <c r="B349" s="167">
        <v>3480</v>
      </c>
      <c r="C349" s="167">
        <f t="shared" si="12"/>
        <v>51</v>
      </c>
      <c r="D349" s="49">
        <v>36873</v>
      </c>
      <c r="E349" s="167">
        <f t="shared" si="13"/>
        <v>51</v>
      </c>
      <c r="F349" s="167">
        <v>3480</v>
      </c>
    </row>
    <row r="350" spans="1:6">
      <c r="A350" s="49">
        <v>36874</v>
      </c>
      <c r="B350" s="167">
        <v>3490</v>
      </c>
      <c r="C350" s="167">
        <f t="shared" si="12"/>
        <v>51</v>
      </c>
      <c r="D350" s="49">
        <v>36874</v>
      </c>
      <c r="E350" s="167">
        <f t="shared" si="13"/>
        <v>51</v>
      </c>
      <c r="F350" s="167">
        <v>3490</v>
      </c>
    </row>
    <row r="351" spans="1:6">
      <c r="A351" s="49">
        <v>36875</v>
      </c>
      <c r="B351" s="167">
        <v>3500</v>
      </c>
      <c r="C351" s="167">
        <f t="shared" si="12"/>
        <v>51</v>
      </c>
      <c r="D351" s="49">
        <v>36875</v>
      </c>
      <c r="E351" s="167">
        <f t="shared" si="13"/>
        <v>51</v>
      </c>
      <c r="F351" s="167">
        <v>3500</v>
      </c>
    </row>
    <row r="352" spans="1:6">
      <c r="A352" s="49">
        <v>36876</v>
      </c>
      <c r="B352" s="167">
        <v>3510</v>
      </c>
      <c r="C352" s="167">
        <f t="shared" si="12"/>
        <v>51</v>
      </c>
      <c r="D352" s="49">
        <v>36876</v>
      </c>
      <c r="E352" s="167">
        <f t="shared" si="13"/>
        <v>51</v>
      </c>
      <c r="F352" s="167">
        <v>3510</v>
      </c>
    </row>
    <row r="353" spans="1:6">
      <c r="A353" s="49">
        <v>36877</v>
      </c>
      <c r="B353" s="167">
        <v>3520</v>
      </c>
      <c r="C353" s="167">
        <f t="shared" si="12"/>
        <v>51</v>
      </c>
      <c r="D353" s="49">
        <v>36877</v>
      </c>
      <c r="E353" s="167">
        <f t="shared" si="13"/>
        <v>51</v>
      </c>
      <c r="F353" s="167">
        <v>3520</v>
      </c>
    </row>
    <row r="354" spans="1:6">
      <c r="A354" s="49">
        <v>36878</v>
      </c>
      <c r="B354" s="167">
        <v>3530</v>
      </c>
      <c r="C354" s="167">
        <f t="shared" si="12"/>
        <v>52</v>
      </c>
      <c r="D354" s="49">
        <v>36878</v>
      </c>
      <c r="E354" s="167">
        <f t="shared" si="13"/>
        <v>52</v>
      </c>
      <c r="F354" s="167">
        <v>3530</v>
      </c>
    </row>
    <row r="355" spans="1:6">
      <c r="A355" s="49">
        <v>36879</v>
      </c>
      <c r="B355" s="167">
        <v>3540</v>
      </c>
      <c r="C355" s="167">
        <f t="shared" si="12"/>
        <v>52</v>
      </c>
      <c r="D355" s="49">
        <v>36879</v>
      </c>
      <c r="E355" s="167">
        <f t="shared" si="13"/>
        <v>52</v>
      </c>
      <c r="F355" s="167">
        <v>3540</v>
      </c>
    </row>
    <row r="356" spans="1:6">
      <c r="A356" s="49">
        <v>36880</v>
      </c>
      <c r="B356" s="167">
        <v>3550</v>
      </c>
      <c r="C356" s="167">
        <f t="shared" si="12"/>
        <v>52</v>
      </c>
      <c r="D356" s="49">
        <v>36880</v>
      </c>
      <c r="E356" s="167">
        <f t="shared" si="13"/>
        <v>52</v>
      </c>
      <c r="F356" s="167">
        <v>3550</v>
      </c>
    </row>
    <row r="357" spans="1:6">
      <c r="A357" s="49">
        <v>36881</v>
      </c>
      <c r="B357" s="167">
        <v>3560</v>
      </c>
      <c r="C357" s="167">
        <f t="shared" si="12"/>
        <v>52</v>
      </c>
      <c r="D357" s="49">
        <v>36881</v>
      </c>
      <c r="E357" s="167">
        <f t="shared" si="13"/>
        <v>52</v>
      </c>
      <c r="F357" s="167">
        <v>3560</v>
      </c>
    </row>
    <row r="358" spans="1:6">
      <c r="A358" s="49">
        <v>36882</v>
      </c>
      <c r="B358" s="167">
        <v>3570</v>
      </c>
      <c r="C358" s="167">
        <f t="shared" si="12"/>
        <v>52</v>
      </c>
      <c r="D358" s="49">
        <v>36882</v>
      </c>
      <c r="E358" s="167">
        <f t="shared" si="13"/>
        <v>52</v>
      </c>
      <c r="F358" s="167">
        <v>3570</v>
      </c>
    </row>
    <row r="359" spans="1:6">
      <c r="A359" s="49">
        <v>36883</v>
      </c>
      <c r="B359" s="167">
        <v>3580</v>
      </c>
      <c r="C359" s="167">
        <f t="shared" si="12"/>
        <v>52</v>
      </c>
      <c r="D359" s="49">
        <v>36883</v>
      </c>
      <c r="E359" s="167">
        <f t="shared" si="13"/>
        <v>52</v>
      </c>
      <c r="F359" s="167">
        <v>3580</v>
      </c>
    </row>
    <row r="360" spans="1:6">
      <c r="A360" s="49">
        <v>36884</v>
      </c>
      <c r="B360" s="167">
        <v>3590</v>
      </c>
      <c r="C360" s="167">
        <f t="shared" si="12"/>
        <v>52</v>
      </c>
      <c r="D360" s="49">
        <v>36884</v>
      </c>
      <c r="E360" s="167">
        <f t="shared" si="13"/>
        <v>52</v>
      </c>
      <c r="F360" s="167">
        <v>3590</v>
      </c>
    </row>
    <row r="361" spans="1:6">
      <c r="A361" s="49">
        <v>36885</v>
      </c>
      <c r="B361" s="167">
        <v>3600</v>
      </c>
      <c r="C361" s="167">
        <f t="shared" si="12"/>
        <v>53</v>
      </c>
      <c r="D361" s="49">
        <v>36885</v>
      </c>
      <c r="E361" s="167">
        <f t="shared" si="13"/>
        <v>53</v>
      </c>
      <c r="F361" s="167">
        <v>3600</v>
      </c>
    </row>
    <row r="362" spans="1:6">
      <c r="A362" s="49">
        <v>36886</v>
      </c>
      <c r="B362" s="167">
        <v>3610</v>
      </c>
      <c r="C362" s="167">
        <f t="shared" si="12"/>
        <v>53</v>
      </c>
      <c r="D362" s="49">
        <v>36886</v>
      </c>
      <c r="E362" s="167">
        <f t="shared" si="13"/>
        <v>53</v>
      </c>
      <c r="F362" s="167">
        <v>3610</v>
      </c>
    </row>
    <row r="363" spans="1:6">
      <c r="A363" s="49">
        <v>36887</v>
      </c>
      <c r="B363" s="167">
        <v>3620</v>
      </c>
      <c r="C363" s="167">
        <f t="shared" si="12"/>
        <v>53</v>
      </c>
      <c r="D363" s="49">
        <v>36887</v>
      </c>
      <c r="E363" s="167">
        <f t="shared" si="13"/>
        <v>53</v>
      </c>
      <c r="F363" s="167">
        <v>3620</v>
      </c>
    </row>
    <row r="364" spans="1:6">
      <c r="A364" s="49">
        <v>36888</v>
      </c>
      <c r="B364" s="167">
        <v>3630</v>
      </c>
      <c r="C364" s="167">
        <f t="shared" si="12"/>
        <v>53</v>
      </c>
      <c r="D364" s="49">
        <v>36888</v>
      </c>
      <c r="E364" s="167">
        <f t="shared" si="13"/>
        <v>53</v>
      </c>
      <c r="F364" s="167">
        <v>3630</v>
      </c>
    </row>
    <row r="365" spans="1:6">
      <c r="A365" s="49">
        <v>36889</v>
      </c>
      <c r="B365" s="167">
        <v>3640</v>
      </c>
      <c r="C365" s="167">
        <f t="shared" si="12"/>
        <v>53</v>
      </c>
      <c r="D365" s="49">
        <v>36889</v>
      </c>
      <c r="E365" s="167">
        <f t="shared" si="13"/>
        <v>53</v>
      </c>
      <c r="F365" s="167">
        <v>3640</v>
      </c>
    </row>
    <row r="366" spans="1:6">
      <c r="A366" s="49">
        <v>36890</v>
      </c>
      <c r="B366" s="167">
        <v>3650</v>
      </c>
      <c r="C366" s="167">
        <f t="shared" si="12"/>
        <v>53</v>
      </c>
      <c r="D366" s="49">
        <v>36890</v>
      </c>
      <c r="E366" s="167">
        <f t="shared" si="13"/>
        <v>53</v>
      </c>
      <c r="F366" s="167">
        <v>3650</v>
      </c>
    </row>
    <row r="367" spans="1:6">
      <c r="A367" s="49">
        <v>36891</v>
      </c>
      <c r="B367" s="167">
        <v>3660</v>
      </c>
      <c r="C367" s="167">
        <f t="shared" si="12"/>
        <v>53</v>
      </c>
      <c r="D367" s="49">
        <v>36891</v>
      </c>
      <c r="E367" s="167">
        <f t="shared" si="13"/>
        <v>53</v>
      </c>
      <c r="F367" s="167">
        <v>3660</v>
      </c>
    </row>
    <row r="368" spans="1:6">
      <c r="A368" s="49">
        <v>36892</v>
      </c>
      <c r="B368" s="167">
        <v>3670</v>
      </c>
      <c r="C368" s="167">
        <f t="shared" si="12"/>
        <v>1</v>
      </c>
      <c r="D368" s="49"/>
      <c r="E368" s="167"/>
      <c r="F368" s="167"/>
    </row>
    <row r="369" spans="1:6">
      <c r="A369" s="49">
        <v>36893</v>
      </c>
      <c r="B369" s="167">
        <v>3680</v>
      </c>
      <c r="C369" s="167">
        <f t="shared" si="12"/>
        <v>1</v>
      </c>
      <c r="D369" s="49"/>
      <c r="E369" s="167"/>
      <c r="F369" s="167"/>
    </row>
    <row r="370" spans="1:6">
      <c r="A370" s="49">
        <v>36894</v>
      </c>
      <c r="B370" s="167">
        <v>3690</v>
      </c>
      <c r="C370" s="167">
        <f t="shared" si="12"/>
        <v>1</v>
      </c>
      <c r="D370" s="49"/>
      <c r="E370" s="167"/>
      <c r="F370" s="167"/>
    </row>
    <row r="371" spans="1:6">
      <c r="A371" s="49">
        <v>36895</v>
      </c>
      <c r="B371" s="167">
        <v>3700</v>
      </c>
      <c r="C371" s="167">
        <f t="shared" si="12"/>
        <v>1</v>
      </c>
      <c r="D371" s="49"/>
      <c r="E371" s="167"/>
      <c r="F371" s="167"/>
    </row>
    <row r="372" spans="1:6">
      <c r="A372" s="49">
        <v>36896</v>
      </c>
      <c r="B372" s="167">
        <v>3710</v>
      </c>
      <c r="C372" s="167">
        <f t="shared" si="12"/>
        <v>1</v>
      </c>
      <c r="D372" s="49"/>
      <c r="E372" s="167"/>
      <c r="F372" s="167"/>
    </row>
    <row r="373" spans="1:6">
      <c r="A373" s="49">
        <v>36897</v>
      </c>
      <c r="B373" s="167">
        <v>3720</v>
      </c>
      <c r="C373" s="167">
        <f t="shared" si="12"/>
        <v>1</v>
      </c>
      <c r="D373" s="49"/>
      <c r="E373" s="167"/>
      <c r="F373" s="167"/>
    </row>
    <row r="374" spans="1:6">
      <c r="A374" s="49">
        <v>36898</v>
      </c>
      <c r="B374" s="167">
        <v>3730</v>
      </c>
      <c r="C374" s="167">
        <f t="shared" si="12"/>
        <v>1</v>
      </c>
      <c r="D374" s="49"/>
      <c r="E374" s="167"/>
      <c r="F374" s="167"/>
    </row>
    <row r="375" spans="1:6">
      <c r="A375" s="49">
        <v>36899</v>
      </c>
      <c r="B375" s="167">
        <v>3740</v>
      </c>
      <c r="C375" s="167">
        <f t="shared" si="12"/>
        <v>2</v>
      </c>
      <c r="D375" s="49"/>
      <c r="E375" s="167"/>
      <c r="F375" s="167"/>
    </row>
    <row r="376" spans="1:6">
      <c r="A376" s="49">
        <v>36900</v>
      </c>
      <c r="B376" s="167">
        <v>3750</v>
      </c>
      <c r="C376" s="167">
        <f t="shared" si="12"/>
        <v>2</v>
      </c>
      <c r="D376" s="49"/>
      <c r="E376" s="167"/>
      <c r="F376" s="167"/>
    </row>
    <row r="377" spans="1:6">
      <c r="A377" s="49">
        <v>36901</v>
      </c>
      <c r="B377" s="167">
        <v>3760</v>
      </c>
      <c r="C377" s="167">
        <f t="shared" si="12"/>
        <v>2</v>
      </c>
      <c r="D377" s="49"/>
      <c r="E377" s="167"/>
      <c r="F377" s="167"/>
    </row>
    <row r="378" spans="1:6">
      <c r="A378" s="49">
        <v>36902</v>
      </c>
      <c r="B378" s="167">
        <v>3770</v>
      </c>
      <c r="C378" s="167">
        <f t="shared" si="12"/>
        <v>2</v>
      </c>
      <c r="D378" s="49"/>
      <c r="E378" s="167"/>
      <c r="F378" s="167"/>
    </row>
    <row r="379" spans="1:6">
      <c r="A379" s="49">
        <v>36903</v>
      </c>
      <c r="B379" s="167">
        <v>3780</v>
      </c>
      <c r="C379" s="167">
        <f t="shared" si="12"/>
        <v>2</v>
      </c>
      <c r="D379" s="49"/>
      <c r="E379" s="167"/>
      <c r="F379" s="167"/>
    </row>
    <row r="380" spans="1:6">
      <c r="A380" s="49">
        <v>36904</v>
      </c>
      <c r="B380" s="167">
        <v>3790</v>
      </c>
      <c r="C380" s="167">
        <f t="shared" si="12"/>
        <v>2</v>
      </c>
      <c r="D380" s="49"/>
      <c r="E380" s="167"/>
      <c r="F380" s="167"/>
    </row>
    <row r="381" spans="1:6">
      <c r="A381" s="49">
        <v>36905</v>
      </c>
      <c r="B381" s="167">
        <v>3800</v>
      </c>
      <c r="C381" s="167">
        <f t="shared" si="12"/>
        <v>2</v>
      </c>
      <c r="D381" s="49"/>
      <c r="E381" s="167"/>
      <c r="F381" s="167"/>
    </row>
    <row r="382" spans="1:6">
      <c r="A382" s="49">
        <v>36906</v>
      </c>
      <c r="B382" s="167">
        <v>3810</v>
      </c>
      <c r="C382" s="167">
        <f t="shared" si="12"/>
        <v>3</v>
      </c>
      <c r="D382" s="49"/>
      <c r="E382" s="167"/>
      <c r="F382" s="167"/>
    </row>
    <row r="383" spans="1:6">
      <c r="A383" s="49">
        <v>36907</v>
      </c>
      <c r="B383" s="167">
        <v>3820</v>
      </c>
      <c r="C383" s="167">
        <f t="shared" si="12"/>
        <v>3</v>
      </c>
      <c r="D383" s="49"/>
      <c r="E383" s="167"/>
      <c r="F383" s="167"/>
    </row>
    <row r="384" spans="1:6">
      <c r="A384" s="49">
        <v>36908</v>
      </c>
      <c r="B384" s="167">
        <v>3830</v>
      </c>
      <c r="C384" s="167">
        <f t="shared" si="12"/>
        <v>3</v>
      </c>
      <c r="D384" s="49"/>
      <c r="E384" s="167"/>
      <c r="F384" s="167"/>
    </row>
    <row r="385" spans="1:6">
      <c r="A385" s="49">
        <v>36909</v>
      </c>
      <c r="B385" s="167">
        <v>3840</v>
      </c>
      <c r="C385" s="167">
        <f t="shared" si="12"/>
        <v>3</v>
      </c>
      <c r="D385" s="49"/>
      <c r="E385" s="167"/>
      <c r="F385" s="167"/>
    </row>
    <row r="386" spans="1:6">
      <c r="A386" s="49">
        <v>36910</v>
      </c>
      <c r="B386" s="167">
        <v>3850</v>
      </c>
      <c r="C386" s="167">
        <f t="shared" si="12"/>
        <v>3</v>
      </c>
      <c r="D386" s="49"/>
      <c r="E386" s="167"/>
      <c r="F386" s="167"/>
    </row>
    <row r="387" spans="1:6">
      <c r="A387" s="49">
        <v>36911</v>
      </c>
      <c r="B387" s="167">
        <v>3860</v>
      </c>
      <c r="C387" s="167">
        <f t="shared" ref="C387:C450" si="14">WEEKNUM(A387,2)</f>
        <v>3</v>
      </c>
      <c r="D387" s="49"/>
      <c r="E387" s="167"/>
      <c r="F387" s="167"/>
    </row>
    <row r="388" spans="1:6">
      <c r="A388" s="49">
        <v>36912</v>
      </c>
      <c r="B388" s="167">
        <v>3870</v>
      </c>
      <c r="C388" s="167">
        <f t="shared" si="14"/>
        <v>3</v>
      </c>
      <c r="D388" s="49"/>
      <c r="E388" s="167"/>
      <c r="F388" s="167"/>
    </row>
    <row r="389" spans="1:6">
      <c r="A389" s="49">
        <v>36913</v>
      </c>
      <c r="B389" s="167">
        <v>3880</v>
      </c>
      <c r="C389" s="167">
        <f t="shared" si="14"/>
        <v>4</v>
      </c>
      <c r="D389" s="49"/>
      <c r="E389" s="167"/>
      <c r="F389" s="167"/>
    </row>
    <row r="390" spans="1:6">
      <c r="A390" s="49">
        <v>36914</v>
      </c>
      <c r="B390" s="167">
        <v>3890</v>
      </c>
      <c r="C390" s="167">
        <f t="shared" si="14"/>
        <v>4</v>
      </c>
      <c r="D390" s="49"/>
      <c r="E390" s="167"/>
      <c r="F390" s="167"/>
    </row>
    <row r="391" spans="1:6">
      <c r="A391" s="49">
        <v>36915</v>
      </c>
      <c r="B391" s="167">
        <v>3900</v>
      </c>
      <c r="C391" s="167">
        <f t="shared" si="14"/>
        <v>4</v>
      </c>
      <c r="D391" s="49"/>
      <c r="E391" s="167"/>
      <c r="F391" s="167"/>
    </row>
    <row r="392" spans="1:6">
      <c r="A392" s="49">
        <v>36916</v>
      </c>
      <c r="B392" s="167">
        <v>3910</v>
      </c>
      <c r="C392" s="167">
        <f t="shared" si="14"/>
        <v>4</v>
      </c>
      <c r="D392" s="49"/>
      <c r="E392" s="167"/>
      <c r="F392" s="167"/>
    </row>
    <row r="393" spans="1:6">
      <c r="A393" s="49">
        <v>36917</v>
      </c>
      <c r="B393" s="167">
        <v>3920</v>
      </c>
      <c r="C393" s="167">
        <f t="shared" si="14"/>
        <v>4</v>
      </c>
      <c r="D393" s="49"/>
      <c r="E393" s="167"/>
      <c r="F393" s="167"/>
    </row>
    <row r="394" spans="1:6">
      <c r="A394" s="49">
        <v>36918</v>
      </c>
      <c r="B394" s="167">
        <v>3930</v>
      </c>
      <c r="C394" s="167">
        <f t="shared" si="14"/>
        <v>4</v>
      </c>
      <c r="D394" s="49"/>
      <c r="E394" s="167"/>
      <c r="F394" s="167"/>
    </row>
    <row r="395" spans="1:6">
      <c r="A395" s="49">
        <v>36919</v>
      </c>
      <c r="B395" s="167">
        <v>3940</v>
      </c>
      <c r="C395" s="167">
        <f t="shared" si="14"/>
        <v>4</v>
      </c>
      <c r="D395" s="49"/>
      <c r="E395" s="167"/>
      <c r="F395" s="167"/>
    </row>
    <row r="396" spans="1:6">
      <c r="A396" s="49">
        <v>36920</v>
      </c>
      <c r="B396" s="167">
        <v>3950</v>
      </c>
      <c r="C396" s="167">
        <f t="shared" si="14"/>
        <v>5</v>
      </c>
      <c r="D396" s="49"/>
      <c r="E396" s="167"/>
      <c r="F396" s="167"/>
    </row>
    <row r="397" spans="1:6">
      <c r="A397" s="49">
        <v>36921</v>
      </c>
      <c r="B397" s="167">
        <v>3960</v>
      </c>
      <c r="C397" s="167">
        <f t="shared" si="14"/>
        <v>5</v>
      </c>
      <c r="D397" s="49"/>
      <c r="E397" s="167"/>
      <c r="F397" s="167"/>
    </row>
    <row r="398" spans="1:6">
      <c r="A398" s="49">
        <v>36922</v>
      </c>
      <c r="B398" s="167">
        <v>3970</v>
      </c>
      <c r="C398" s="167">
        <f t="shared" si="14"/>
        <v>5</v>
      </c>
      <c r="D398" s="49"/>
      <c r="E398" s="167"/>
      <c r="F398" s="167"/>
    </row>
    <row r="399" spans="1:6">
      <c r="A399" s="49">
        <v>36923</v>
      </c>
      <c r="B399" s="167">
        <v>3980</v>
      </c>
      <c r="C399" s="167">
        <f t="shared" si="14"/>
        <v>5</v>
      </c>
      <c r="D399" s="49"/>
      <c r="E399" s="167"/>
      <c r="F399" s="167"/>
    </row>
    <row r="400" spans="1:6">
      <c r="A400" s="49">
        <v>36924</v>
      </c>
      <c r="B400" s="167">
        <v>3990</v>
      </c>
      <c r="C400" s="167">
        <f t="shared" si="14"/>
        <v>5</v>
      </c>
      <c r="D400" s="49"/>
      <c r="E400" s="167"/>
      <c r="F400" s="167"/>
    </row>
    <row r="401" spans="1:6">
      <c r="A401" s="49">
        <v>36925</v>
      </c>
      <c r="B401" s="167">
        <v>4000</v>
      </c>
      <c r="C401" s="167">
        <f t="shared" si="14"/>
        <v>5</v>
      </c>
      <c r="D401" s="49"/>
      <c r="E401" s="167"/>
      <c r="F401" s="167"/>
    </row>
    <row r="402" spans="1:6">
      <c r="A402" s="49">
        <v>36926</v>
      </c>
      <c r="B402" s="167">
        <v>4010</v>
      </c>
      <c r="C402" s="167">
        <f t="shared" si="14"/>
        <v>5</v>
      </c>
      <c r="D402" s="49"/>
      <c r="E402" s="167"/>
      <c r="F402" s="167"/>
    </row>
    <row r="403" spans="1:6">
      <c r="A403" s="49">
        <v>36927</v>
      </c>
      <c r="B403" s="167">
        <v>4020</v>
      </c>
      <c r="C403" s="167">
        <f t="shared" si="14"/>
        <v>6</v>
      </c>
      <c r="D403" s="49"/>
      <c r="E403" s="167"/>
      <c r="F403" s="167"/>
    </row>
    <row r="404" spans="1:6">
      <c r="A404" s="49">
        <v>36928</v>
      </c>
      <c r="B404" s="167">
        <v>4030</v>
      </c>
      <c r="C404" s="167">
        <f t="shared" si="14"/>
        <v>6</v>
      </c>
      <c r="D404" s="49"/>
      <c r="E404" s="167"/>
      <c r="F404" s="167"/>
    </row>
    <row r="405" spans="1:6">
      <c r="A405" s="49">
        <v>36929</v>
      </c>
      <c r="B405" s="167">
        <v>4040</v>
      </c>
      <c r="C405" s="167">
        <f t="shared" si="14"/>
        <v>6</v>
      </c>
      <c r="D405" s="49"/>
      <c r="E405" s="167"/>
      <c r="F405" s="167"/>
    </row>
    <row r="406" spans="1:6">
      <c r="A406" s="49">
        <v>36930</v>
      </c>
      <c r="B406" s="167">
        <v>4050</v>
      </c>
      <c r="C406" s="167">
        <f t="shared" si="14"/>
        <v>6</v>
      </c>
      <c r="D406" s="49"/>
      <c r="E406" s="167"/>
      <c r="F406" s="167"/>
    </row>
    <row r="407" spans="1:6">
      <c r="A407" s="49">
        <v>36931</v>
      </c>
      <c r="B407" s="167">
        <v>4060</v>
      </c>
      <c r="C407" s="167">
        <f t="shared" si="14"/>
        <v>6</v>
      </c>
      <c r="D407" s="49"/>
      <c r="E407" s="167"/>
      <c r="F407" s="167"/>
    </row>
    <row r="408" spans="1:6">
      <c r="A408" s="49">
        <v>36932</v>
      </c>
      <c r="B408" s="167">
        <v>4070</v>
      </c>
      <c r="C408" s="167">
        <f t="shared" si="14"/>
        <v>6</v>
      </c>
      <c r="D408" s="49"/>
      <c r="E408" s="167"/>
      <c r="F408" s="167"/>
    </row>
    <row r="409" spans="1:6">
      <c r="A409" s="49">
        <v>36933</v>
      </c>
      <c r="B409" s="167">
        <v>4080</v>
      </c>
      <c r="C409" s="167">
        <f t="shared" si="14"/>
        <v>6</v>
      </c>
      <c r="D409" s="49"/>
      <c r="E409" s="167"/>
      <c r="F409" s="167"/>
    </row>
    <row r="410" spans="1:6">
      <c r="A410" s="49">
        <v>36934</v>
      </c>
      <c r="B410" s="167">
        <v>4090</v>
      </c>
      <c r="C410" s="167">
        <f t="shared" si="14"/>
        <v>7</v>
      </c>
      <c r="D410" s="49"/>
      <c r="E410" s="167"/>
      <c r="F410" s="167"/>
    </row>
    <row r="411" spans="1:6">
      <c r="A411" s="49">
        <v>36935</v>
      </c>
      <c r="B411" s="167">
        <v>4100</v>
      </c>
      <c r="C411" s="167">
        <f t="shared" si="14"/>
        <v>7</v>
      </c>
      <c r="D411" s="49"/>
      <c r="E411" s="167"/>
      <c r="F411" s="167"/>
    </row>
    <row r="412" spans="1:6">
      <c r="A412" s="49">
        <v>36936</v>
      </c>
      <c r="B412" s="167">
        <v>4110</v>
      </c>
      <c r="C412" s="167">
        <f t="shared" si="14"/>
        <v>7</v>
      </c>
      <c r="D412" s="49"/>
      <c r="E412" s="167"/>
      <c r="F412" s="167"/>
    </row>
    <row r="413" spans="1:6">
      <c r="A413" s="49">
        <v>36937</v>
      </c>
      <c r="B413" s="167">
        <v>4120</v>
      </c>
      <c r="C413" s="167">
        <f t="shared" si="14"/>
        <v>7</v>
      </c>
      <c r="D413" s="49"/>
      <c r="E413" s="167"/>
      <c r="F413" s="167"/>
    </row>
    <row r="414" spans="1:6">
      <c r="A414" s="49">
        <v>36938</v>
      </c>
      <c r="B414" s="167">
        <v>4130</v>
      </c>
      <c r="C414" s="167">
        <f t="shared" si="14"/>
        <v>7</v>
      </c>
      <c r="D414" s="49"/>
      <c r="E414" s="167"/>
      <c r="F414" s="167"/>
    </row>
    <row r="415" spans="1:6">
      <c r="A415" s="49">
        <v>36939</v>
      </c>
      <c r="B415" s="167">
        <v>4140</v>
      </c>
      <c r="C415" s="167">
        <f t="shared" si="14"/>
        <v>7</v>
      </c>
      <c r="D415" s="49"/>
      <c r="E415" s="167"/>
      <c r="F415" s="167"/>
    </row>
    <row r="416" spans="1:6">
      <c r="A416" s="49">
        <v>36940</v>
      </c>
      <c r="B416" s="167">
        <v>4150</v>
      </c>
      <c r="C416" s="167">
        <f t="shared" si="14"/>
        <v>7</v>
      </c>
      <c r="D416" s="49"/>
      <c r="E416" s="167"/>
      <c r="F416" s="167"/>
    </row>
    <row r="417" spans="1:6">
      <c r="A417" s="49">
        <v>36941</v>
      </c>
      <c r="B417" s="167">
        <v>4160</v>
      </c>
      <c r="C417" s="167">
        <f t="shared" si="14"/>
        <v>8</v>
      </c>
      <c r="D417" s="49"/>
      <c r="E417" s="167"/>
      <c r="F417" s="167"/>
    </row>
    <row r="418" spans="1:6">
      <c r="A418" s="49">
        <v>36942</v>
      </c>
      <c r="B418" s="167">
        <v>4170</v>
      </c>
      <c r="C418" s="167">
        <f t="shared" si="14"/>
        <v>8</v>
      </c>
      <c r="D418" s="49"/>
      <c r="E418" s="167"/>
      <c r="F418" s="167"/>
    </row>
    <row r="419" spans="1:6">
      <c r="A419" s="49">
        <v>36943</v>
      </c>
      <c r="B419" s="167">
        <v>4180</v>
      </c>
      <c r="C419" s="167">
        <f t="shared" si="14"/>
        <v>8</v>
      </c>
      <c r="D419" s="49"/>
      <c r="E419" s="167"/>
      <c r="F419" s="167"/>
    </row>
    <row r="420" spans="1:6">
      <c r="A420" s="49">
        <v>36944</v>
      </c>
      <c r="B420" s="167">
        <v>4190</v>
      </c>
      <c r="C420" s="167">
        <f t="shared" si="14"/>
        <v>8</v>
      </c>
      <c r="D420" s="49"/>
      <c r="E420" s="167"/>
      <c r="F420" s="167"/>
    </row>
    <row r="421" spans="1:6">
      <c r="A421" s="49">
        <v>36945</v>
      </c>
      <c r="B421" s="167">
        <v>4200</v>
      </c>
      <c r="C421" s="167">
        <f t="shared" si="14"/>
        <v>8</v>
      </c>
      <c r="D421" s="49"/>
      <c r="E421" s="167"/>
      <c r="F421" s="167"/>
    </row>
    <row r="422" spans="1:6">
      <c r="A422" s="49">
        <v>36946</v>
      </c>
      <c r="B422" s="167">
        <v>4210</v>
      </c>
      <c r="C422" s="167">
        <f t="shared" si="14"/>
        <v>8</v>
      </c>
      <c r="D422" s="49"/>
      <c r="E422" s="167"/>
      <c r="F422" s="167"/>
    </row>
    <row r="423" spans="1:6">
      <c r="A423" s="49">
        <v>36947</v>
      </c>
      <c r="B423" s="167">
        <v>4220</v>
      </c>
      <c r="C423" s="167">
        <f t="shared" si="14"/>
        <v>8</v>
      </c>
      <c r="D423" s="49"/>
      <c r="E423" s="167"/>
      <c r="F423" s="167"/>
    </row>
    <row r="424" spans="1:6">
      <c r="A424" s="49">
        <v>36948</v>
      </c>
      <c r="B424" s="167">
        <v>4230</v>
      </c>
      <c r="C424" s="167">
        <f t="shared" si="14"/>
        <v>9</v>
      </c>
      <c r="D424" s="49"/>
      <c r="E424" s="167"/>
      <c r="F424" s="167"/>
    </row>
    <row r="425" spans="1:6">
      <c r="A425" s="49">
        <v>36949</v>
      </c>
      <c r="B425" s="167">
        <v>4240</v>
      </c>
      <c r="C425" s="167">
        <f t="shared" si="14"/>
        <v>9</v>
      </c>
      <c r="D425" s="49"/>
      <c r="E425" s="167"/>
      <c r="F425" s="167"/>
    </row>
    <row r="426" spans="1:6">
      <c r="A426" s="49">
        <v>36950</v>
      </c>
      <c r="B426" s="167">
        <v>4250</v>
      </c>
      <c r="C426" s="167">
        <f t="shared" si="14"/>
        <v>9</v>
      </c>
      <c r="D426" s="49"/>
      <c r="E426" s="167"/>
      <c r="F426" s="167"/>
    </row>
    <row r="427" spans="1:6">
      <c r="A427" s="49">
        <v>36951</v>
      </c>
      <c r="B427" s="167">
        <v>4260</v>
      </c>
      <c r="C427" s="167">
        <f t="shared" si="14"/>
        <v>9</v>
      </c>
      <c r="D427" s="49"/>
      <c r="E427" s="167"/>
      <c r="F427" s="167"/>
    </row>
    <row r="428" spans="1:6">
      <c r="A428" s="49">
        <v>36952</v>
      </c>
      <c r="B428" s="167">
        <v>4270</v>
      </c>
      <c r="C428" s="167">
        <f t="shared" si="14"/>
        <v>9</v>
      </c>
      <c r="D428" s="49"/>
      <c r="E428" s="167"/>
      <c r="F428" s="167"/>
    </row>
    <row r="429" spans="1:6">
      <c r="A429" s="49">
        <v>36953</v>
      </c>
      <c r="B429" s="167">
        <v>4280</v>
      </c>
      <c r="C429" s="167">
        <f t="shared" si="14"/>
        <v>9</v>
      </c>
      <c r="D429" s="49"/>
      <c r="E429" s="167"/>
      <c r="F429" s="167"/>
    </row>
    <row r="430" spans="1:6">
      <c r="A430" s="49">
        <v>36954</v>
      </c>
      <c r="B430" s="167">
        <v>4290</v>
      </c>
      <c r="C430" s="167">
        <f t="shared" si="14"/>
        <v>9</v>
      </c>
      <c r="D430" s="49"/>
      <c r="E430" s="167"/>
      <c r="F430" s="167"/>
    </row>
    <row r="431" spans="1:6">
      <c r="A431" s="49">
        <v>36955</v>
      </c>
      <c r="B431" s="167">
        <v>4300</v>
      </c>
      <c r="C431" s="167">
        <f t="shared" si="14"/>
        <v>10</v>
      </c>
      <c r="D431" s="49"/>
      <c r="E431" s="167"/>
      <c r="F431" s="167"/>
    </row>
    <row r="432" spans="1:6">
      <c r="A432" s="49">
        <v>36956</v>
      </c>
      <c r="B432" s="167">
        <v>4310</v>
      </c>
      <c r="C432" s="167">
        <f t="shared" si="14"/>
        <v>10</v>
      </c>
      <c r="D432" s="49"/>
      <c r="E432" s="167"/>
      <c r="F432" s="167"/>
    </row>
    <row r="433" spans="1:6">
      <c r="A433" s="49">
        <v>36957</v>
      </c>
      <c r="B433" s="167">
        <v>4320</v>
      </c>
      <c r="C433" s="167">
        <f t="shared" si="14"/>
        <v>10</v>
      </c>
      <c r="D433" s="49"/>
      <c r="E433" s="167"/>
      <c r="F433" s="167"/>
    </row>
    <row r="434" spans="1:6">
      <c r="A434" s="49">
        <v>36958</v>
      </c>
      <c r="B434" s="167">
        <v>4330</v>
      </c>
      <c r="C434" s="167">
        <f t="shared" si="14"/>
        <v>10</v>
      </c>
      <c r="D434" s="49"/>
      <c r="E434" s="167"/>
      <c r="F434" s="167"/>
    </row>
    <row r="435" spans="1:6">
      <c r="A435" s="49">
        <v>36959</v>
      </c>
      <c r="B435" s="167">
        <v>4340</v>
      </c>
      <c r="C435" s="167">
        <f t="shared" si="14"/>
        <v>10</v>
      </c>
      <c r="D435" s="49"/>
      <c r="E435" s="167"/>
      <c r="F435" s="167"/>
    </row>
    <row r="436" spans="1:6">
      <c r="A436" s="49">
        <v>36960</v>
      </c>
      <c r="B436" s="167">
        <v>4350</v>
      </c>
      <c r="C436" s="167">
        <f t="shared" si="14"/>
        <v>10</v>
      </c>
      <c r="D436" s="49"/>
      <c r="E436" s="167"/>
      <c r="F436" s="167"/>
    </row>
    <row r="437" spans="1:6">
      <c r="A437" s="49">
        <v>36961</v>
      </c>
      <c r="B437" s="167">
        <v>4360</v>
      </c>
      <c r="C437" s="167">
        <f t="shared" si="14"/>
        <v>10</v>
      </c>
      <c r="D437" s="49"/>
      <c r="E437" s="167"/>
      <c r="F437" s="167"/>
    </row>
    <row r="438" spans="1:6">
      <c r="A438" s="49">
        <v>36962</v>
      </c>
      <c r="B438" s="167">
        <v>4370</v>
      </c>
      <c r="C438" s="167">
        <f t="shared" si="14"/>
        <v>11</v>
      </c>
      <c r="D438" s="49"/>
      <c r="E438" s="167"/>
      <c r="F438" s="167"/>
    </row>
    <row r="439" spans="1:6">
      <c r="A439" s="49">
        <v>36963</v>
      </c>
      <c r="B439" s="167">
        <v>4380</v>
      </c>
      <c r="C439" s="167">
        <f t="shared" si="14"/>
        <v>11</v>
      </c>
      <c r="D439" s="49"/>
      <c r="E439" s="167"/>
      <c r="F439" s="167"/>
    </row>
    <row r="440" spans="1:6">
      <c r="A440" s="49">
        <v>36964</v>
      </c>
      <c r="B440" s="167">
        <v>4390</v>
      </c>
      <c r="C440" s="167">
        <f t="shared" si="14"/>
        <v>11</v>
      </c>
      <c r="D440" s="49"/>
      <c r="E440" s="167"/>
      <c r="F440" s="167"/>
    </row>
    <row r="441" spans="1:6">
      <c r="A441" s="49">
        <v>36965</v>
      </c>
      <c r="B441" s="167">
        <v>4400</v>
      </c>
      <c r="C441" s="167">
        <f t="shared" si="14"/>
        <v>11</v>
      </c>
      <c r="D441" s="49"/>
      <c r="E441" s="167"/>
      <c r="F441" s="167"/>
    </row>
    <row r="442" spans="1:6">
      <c r="A442" s="49">
        <v>36966</v>
      </c>
      <c r="B442" s="167">
        <v>4410</v>
      </c>
      <c r="C442" s="167">
        <f t="shared" si="14"/>
        <v>11</v>
      </c>
      <c r="D442" s="49"/>
      <c r="E442" s="167"/>
      <c r="F442" s="167"/>
    </row>
    <row r="443" spans="1:6">
      <c r="A443" s="49">
        <v>36967</v>
      </c>
      <c r="B443" s="167">
        <v>4420</v>
      </c>
      <c r="C443" s="167">
        <f t="shared" si="14"/>
        <v>11</v>
      </c>
      <c r="D443" s="49"/>
      <c r="E443" s="167"/>
      <c r="F443" s="167"/>
    </row>
    <row r="444" spans="1:6">
      <c r="A444" s="49">
        <v>36968</v>
      </c>
      <c r="B444" s="167">
        <v>4430</v>
      </c>
      <c r="C444" s="167">
        <f t="shared" si="14"/>
        <v>11</v>
      </c>
      <c r="D444" s="49"/>
      <c r="E444" s="167"/>
      <c r="F444" s="167"/>
    </row>
    <row r="445" spans="1:6">
      <c r="A445" s="49">
        <v>36969</v>
      </c>
      <c r="B445" s="167">
        <v>4440</v>
      </c>
      <c r="C445" s="167">
        <f t="shared" si="14"/>
        <v>12</v>
      </c>
      <c r="D445" s="49"/>
      <c r="E445" s="167"/>
      <c r="F445" s="167"/>
    </row>
    <row r="446" spans="1:6">
      <c r="A446" s="49">
        <v>36970</v>
      </c>
      <c r="B446" s="167">
        <v>4450</v>
      </c>
      <c r="C446" s="167">
        <f t="shared" si="14"/>
        <v>12</v>
      </c>
      <c r="D446" s="49"/>
      <c r="E446" s="167"/>
      <c r="F446" s="167"/>
    </row>
    <row r="447" spans="1:6">
      <c r="A447" s="49">
        <v>36971</v>
      </c>
      <c r="B447" s="167">
        <v>4460</v>
      </c>
      <c r="C447" s="167">
        <f t="shared" si="14"/>
        <v>12</v>
      </c>
      <c r="D447" s="49"/>
      <c r="E447" s="167"/>
      <c r="F447" s="167"/>
    </row>
    <row r="448" spans="1:6">
      <c r="A448" s="49">
        <v>36972</v>
      </c>
      <c r="B448" s="167">
        <v>4470</v>
      </c>
      <c r="C448" s="167">
        <f t="shared" si="14"/>
        <v>12</v>
      </c>
      <c r="D448" s="49"/>
      <c r="E448" s="167"/>
      <c r="F448" s="167"/>
    </row>
    <row r="449" spans="1:6">
      <c r="A449" s="49">
        <v>36973</v>
      </c>
      <c r="B449" s="167">
        <v>4480</v>
      </c>
      <c r="C449" s="167">
        <f t="shared" si="14"/>
        <v>12</v>
      </c>
      <c r="D449" s="49"/>
      <c r="E449" s="167"/>
      <c r="F449" s="167"/>
    </row>
    <row r="450" spans="1:6">
      <c r="A450" s="49">
        <v>36974</v>
      </c>
      <c r="B450" s="167">
        <v>4490</v>
      </c>
      <c r="C450" s="167">
        <f t="shared" si="14"/>
        <v>12</v>
      </c>
      <c r="D450" s="49"/>
      <c r="E450" s="167"/>
      <c r="F450" s="167"/>
    </row>
    <row r="451" spans="1:6">
      <c r="A451" s="49">
        <v>36975</v>
      </c>
      <c r="B451" s="167">
        <v>4500</v>
      </c>
      <c r="C451" s="167">
        <f t="shared" ref="C451:C514" si="15">WEEKNUM(A451,2)</f>
        <v>12</v>
      </c>
      <c r="D451" s="49"/>
      <c r="E451" s="167"/>
      <c r="F451" s="167"/>
    </row>
    <row r="452" spans="1:6">
      <c r="A452" s="49">
        <v>36976</v>
      </c>
      <c r="B452" s="167">
        <v>4510</v>
      </c>
      <c r="C452" s="167">
        <f t="shared" si="15"/>
        <v>13</v>
      </c>
      <c r="D452" s="49"/>
      <c r="E452" s="167"/>
      <c r="F452" s="167"/>
    </row>
    <row r="453" spans="1:6">
      <c r="A453" s="49">
        <v>36977</v>
      </c>
      <c r="B453" s="167">
        <v>4520</v>
      </c>
      <c r="C453" s="167">
        <f t="shared" si="15"/>
        <v>13</v>
      </c>
      <c r="D453" s="49"/>
      <c r="E453" s="167"/>
      <c r="F453" s="167"/>
    </row>
    <row r="454" spans="1:6">
      <c r="A454" s="49">
        <v>36978</v>
      </c>
      <c r="B454" s="167">
        <v>4530</v>
      </c>
      <c r="C454" s="167">
        <f t="shared" si="15"/>
        <v>13</v>
      </c>
      <c r="D454" s="49"/>
      <c r="E454" s="167"/>
      <c r="F454" s="167"/>
    </row>
    <row r="455" spans="1:6">
      <c r="A455" s="49">
        <v>36979</v>
      </c>
      <c r="B455" s="167">
        <v>4540</v>
      </c>
      <c r="C455" s="167">
        <f t="shared" si="15"/>
        <v>13</v>
      </c>
      <c r="D455" s="49"/>
      <c r="E455" s="167"/>
      <c r="F455" s="167"/>
    </row>
    <row r="456" spans="1:6">
      <c r="A456" s="49">
        <v>36980</v>
      </c>
      <c r="B456" s="167">
        <v>4550</v>
      </c>
      <c r="C456" s="167">
        <f t="shared" si="15"/>
        <v>13</v>
      </c>
      <c r="D456" s="49"/>
      <c r="E456" s="167"/>
      <c r="F456" s="167"/>
    </row>
    <row r="457" spans="1:6">
      <c r="A457" s="49">
        <v>36981</v>
      </c>
      <c r="B457" s="167">
        <v>4560</v>
      </c>
      <c r="C457" s="167">
        <f t="shared" si="15"/>
        <v>13</v>
      </c>
      <c r="D457" s="49"/>
      <c r="E457" s="167"/>
      <c r="F457" s="167"/>
    </row>
    <row r="458" spans="1:6">
      <c r="A458" s="49">
        <v>36982</v>
      </c>
      <c r="B458" s="167">
        <v>4570</v>
      </c>
      <c r="C458" s="167">
        <f t="shared" si="15"/>
        <v>13</v>
      </c>
      <c r="D458" s="49"/>
      <c r="E458" s="167"/>
      <c r="F458" s="167"/>
    </row>
    <row r="459" spans="1:6">
      <c r="A459" s="49">
        <v>36983</v>
      </c>
      <c r="B459" s="167">
        <v>4580</v>
      </c>
      <c r="C459" s="167">
        <f t="shared" si="15"/>
        <v>14</v>
      </c>
      <c r="D459" s="49"/>
      <c r="E459" s="167"/>
      <c r="F459" s="167"/>
    </row>
    <row r="460" spans="1:6">
      <c r="A460" s="49">
        <v>36984</v>
      </c>
      <c r="B460" s="167">
        <v>4590</v>
      </c>
      <c r="C460" s="167">
        <f t="shared" si="15"/>
        <v>14</v>
      </c>
      <c r="D460" s="49"/>
      <c r="E460" s="167"/>
      <c r="F460" s="167"/>
    </row>
    <row r="461" spans="1:6">
      <c r="A461" s="49">
        <v>36985</v>
      </c>
      <c r="B461" s="167">
        <v>4600</v>
      </c>
      <c r="C461" s="167">
        <f t="shared" si="15"/>
        <v>14</v>
      </c>
      <c r="D461" s="49"/>
      <c r="E461" s="167"/>
      <c r="F461" s="167"/>
    </row>
    <row r="462" spans="1:6">
      <c r="A462" s="49">
        <v>36986</v>
      </c>
      <c r="B462" s="167">
        <v>4610</v>
      </c>
      <c r="C462" s="167">
        <f t="shared" si="15"/>
        <v>14</v>
      </c>
      <c r="D462" s="49"/>
      <c r="E462" s="167"/>
      <c r="F462" s="167"/>
    </row>
    <row r="463" spans="1:6">
      <c r="A463" s="49">
        <v>36987</v>
      </c>
      <c r="B463" s="167">
        <v>4620</v>
      </c>
      <c r="C463" s="167">
        <f t="shared" si="15"/>
        <v>14</v>
      </c>
      <c r="D463" s="49"/>
      <c r="E463" s="167"/>
      <c r="F463" s="167"/>
    </row>
    <row r="464" spans="1:6">
      <c r="A464" s="49">
        <v>36988</v>
      </c>
      <c r="B464" s="167">
        <v>4630</v>
      </c>
      <c r="C464" s="167">
        <f t="shared" si="15"/>
        <v>14</v>
      </c>
      <c r="D464" s="49"/>
      <c r="E464" s="167"/>
      <c r="F464" s="167"/>
    </row>
    <row r="465" spans="1:6">
      <c r="A465" s="49">
        <v>36989</v>
      </c>
      <c r="B465" s="167">
        <v>4640</v>
      </c>
      <c r="C465" s="167">
        <f t="shared" si="15"/>
        <v>14</v>
      </c>
      <c r="D465" s="49"/>
      <c r="E465" s="167"/>
      <c r="F465" s="167"/>
    </row>
    <row r="466" spans="1:6">
      <c r="A466" s="49">
        <v>36990</v>
      </c>
      <c r="B466" s="167">
        <v>4650</v>
      </c>
      <c r="C466" s="167">
        <f t="shared" si="15"/>
        <v>15</v>
      </c>
      <c r="D466" s="49"/>
      <c r="E466" s="167"/>
      <c r="F466" s="167"/>
    </row>
    <row r="467" spans="1:6">
      <c r="A467" s="49">
        <v>36991</v>
      </c>
      <c r="B467" s="167">
        <v>4660</v>
      </c>
      <c r="C467" s="167">
        <f t="shared" si="15"/>
        <v>15</v>
      </c>
      <c r="D467" s="49"/>
      <c r="E467" s="167"/>
      <c r="F467" s="167"/>
    </row>
    <row r="468" spans="1:6">
      <c r="A468" s="49">
        <v>36992</v>
      </c>
      <c r="B468" s="167">
        <v>4670</v>
      </c>
      <c r="C468" s="167">
        <f t="shared" si="15"/>
        <v>15</v>
      </c>
      <c r="D468" s="49"/>
      <c r="E468" s="167"/>
      <c r="F468" s="167"/>
    </row>
    <row r="469" spans="1:6">
      <c r="A469" s="49">
        <v>36993</v>
      </c>
      <c r="B469" s="167">
        <v>4680</v>
      </c>
      <c r="C469" s="167">
        <f t="shared" si="15"/>
        <v>15</v>
      </c>
      <c r="D469" s="49"/>
      <c r="E469" s="167"/>
      <c r="F469" s="167"/>
    </row>
    <row r="470" spans="1:6">
      <c r="A470" s="49">
        <v>36994</v>
      </c>
      <c r="B470" s="167">
        <v>4690</v>
      </c>
      <c r="C470" s="167">
        <f t="shared" si="15"/>
        <v>15</v>
      </c>
      <c r="D470" s="49"/>
      <c r="E470" s="167"/>
      <c r="F470" s="167"/>
    </row>
    <row r="471" spans="1:6">
      <c r="A471" s="49">
        <v>36995</v>
      </c>
      <c r="B471" s="167">
        <v>4700</v>
      </c>
      <c r="C471" s="167">
        <f t="shared" si="15"/>
        <v>15</v>
      </c>
      <c r="D471" s="49"/>
      <c r="E471" s="167"/>
      <c r="F471" s="167"/>
    </row>
    <row r="472" spans="1:6">
      <c r="A472" s="49">
        <v>36996</v>
      </c>
      <c r="B472" s="167">
        <v>4710</v>
      </c>
      <c r="C472" s="167">
        <f t="shared" si="15"/>
        <v>15</v>
      </c>
      <c r="D472" s="49"/>
      <c r="E472" s="167"/>
      <c r="F472" s="167"/>
    </row>
    <row r="473" spans="1:6">
      <c r="A473" s="49">
        <v>36997</v>
      </c>
      <c r="B473" s="167">
        <v>4720</v>
      </c>
      <c r="C473" s="167">
        <f t="shared" si="15"/>
        <v>16</v>
      </c>
      <c r="D473" s="49"/>
      <c r="E473" s="167"/>
      <c r="F473" s="167"/>
    </row>
    <row r="474" spans="1:6">
      <c r="A474" s="49">
        <v>36998</v>
      </c>
      <c r="B474" s="167">
        <v>4730</v>
      </c>
      <c r="C474" s="167">
        <f t="shared" si="15"/>
        <v>16</v>
      </c>
      <c r="D474" s="49"/>
      <c r="E474" s="167"/>
      <c r="F474" s="167"/>
    </row>
    <row r="475" spans="1:6">
      <c r="A475" s="49">
        <v>36999</v>
      </c>
      <c r="B475" s="167">
        <v>4740</v>
      </c>
      <c r="C475" s="167">
        <f t="shared" si="15"/>
        <v>16</v>
      </c>
      <c r="D475" s="49"/>
      <c r="E475" s="167"/>
      <c r="F475" s="167"/>
    </row>
    <row r="476" spans="1:6">
      <c r="A476" s="49">
        <v>37000</v>
      </c>
      <c r="B476" s="167">
        <v>4750</v>
      </c>
      <c r="C476" s="167">
        <f t="shared" si="15"/>
        <v>16</v>
      </c>
      <c r="D476" s="49"/>
      <c r="E476" s="167"/>
      <c r="F476" s="167"/>
    </row>
    <row r="477" spans="1:6">
      <c r="A477" s="49">
        <v>37001</v>
      </c>
      <c r="B477" s="167">
        <v>4760</v>
      </c>
      <c r="C477" s="167">
        <f t="shared" si="15"/>
        <v>16</v>
      </c>
      <c r="D477" s="49"/>
      <c r="E477" s="167"/>
      <c r="F477" s="167"/>
    </row>
    <row r="478" spans="1:6">
      <c r="A478" s="49">
        <v>37002</v>
      </c>
      <c r="B478" s="167">
        <v>4770</v>
      </c>
      <c r="C478" s="167">
        <f t="shared" si="15"/>
        <v>16</v>
      </c>
      <c r="D478" s="49"/>
      <c r="E478" s="167"/>
      <c r="F478" s="167"/>
    </row>
    <row r="479" spans="1:6">
      <c r="A479" s="49">
        <v>37003</v>
      </c>
      <c r="B479" s="167">
        <v>4780</v>
      </c>
      <c r="C479" s="167">
        <f t="shared" si="15"/>
        <v>16</v>
      </c>
      <c r="D479" s="49"/>
      <c r="E479" s="167"/>
      <c r="F479" s="167"/>
    </row>
    <row r="480" spans="1:6">
      <c r="A480" s="49">
        <v>37004</v>
      </c>
      <c r="B480" s="167">
        <v>4790</v>
      </c>
      <c r="C480" s="167">
        <f t="shared" si="15"/>
        <v>17</v>
      </c>
      <c r="D480" s="49"/>
      <c r="E480" s="167"/>
      <c r="F480" s="167"/>
    </row>
    <row r="481" spans="1:6">
      <c r="A481" s="49">
        <v>37005</v>
      </c>
      <c r="B481" s="167">
        <v>4800</v>
      </c>
      <c r="C481" s="167">
        <f t="shared" si="15"/>
        <v>17</v>
      </c>
      <c r="D481" s="49"/>
      <c r="E481" s="167"/>
      <c r="F481" s="167"/>
    </row>
    <row r="482" spans="1:6">
      <c r="A482" s="49">
        <v>37006</v>
      </c>
      <c r="B482" s="167">
        <v>4810</v>
      </c>
      <c r="C482" s="167">
        <f t="shared" si="15"/>
        <v>17</v>
      </c>
      <c r="D482" s="49"/>
      <c r="E482" s="167"/>
      <c r="F482" s="167"/>
    </row>
    <row r="483" spans="1:6">
      <c r="A483" s="49">
        <v>37007</v>
      </c>
      <c r="B483" s="167">
        <v>4820</v>
      </c>
      <c r="C483" s="167">
        <f t="shared" si="15"/>
        <v>17</v>
      </c>
      <c r="D483" s="49"/>
      <c r="E483" s="167"/>
      <c r="F483" s="167"/>
    </row>
    <row r="484" spans="1:6">
      <c r="A484" s="49">
        <v>37008</v>
      </c>
      <c r="B484" s="167">
        <v>4830</v>
      </c>
      <c r="C484" s="167">
        <f t="shared" si="15"/>
        <v>17</v>
      </c>
      <c r="D484" s="49"/>
      <c r="E484" s="167"/>
      <c r="F484" s="167"/>
    </row>
    <row r="485" spans="1:6">
      <c r="A485" s="49">
        <v>37009</v>
      </c>
      <c r="B485" s="167">
        <v>4840</v>
      </c>
      <c r="C485" s="167">
        <f t="shared" si="15"/>
        <v>17</v>
      </c>
      <c r="D485" s="49"/>
      <c r="E485" s="167"/>
      <c r="F485" s="167"/>
    </row>
    <row r="486" spans="1:6">
      <c r="A486" s="49">
        <v>37010</v>
      </c>
      <c r="B486" s="167">
        <v>4850</v>
      </c>
      <c r="C486" s="167">
        <f t="shared" si="15"/>
        <v>17</v>
      </c>
      <c r="D486" s="49"/>
      <c r="E486" s="167"/>
      <c r="F486" s="167"/>
    </row>
    <row r="487" spans="1:6">
      <c r="A487" s="49">
        <v>37011</v>
      </c>
      <c r="B487" s="167">
        <v>4860</v>
      </c>
      <c r="C487" s="167">
        <f t="shared" si="15"/>
        <v>18</v>
      </c>
      <c r="D487" s="49"/>
      <c r="E487" s="167"/>
      <c r="F487" s="167"/>
    </row>
    <row r="488" spans="1:6">
      <c r="A488" s="49">
        <v>37012</v>
      </c>
      <c r="B488" s="167">
        <v>4870</v>
      </c>
      <c r="C488" s="167">
        <f t="shared" si="15"/>
        <v>18</v>
      </c>
      <c r="D488" s="49"/>
      <c r="E488" s="167"/>
      <c r="F488" s="167"/>
    </row>
    <row r="489" spans="1:6">
      <c r="A489" s="49">
        <v>37013</v>
      </c>
      <c r="B489" s="167">
        <v>4880</v>
      </c>
      <c r="C489" s="167">
        <f t="shared" si="15"/>
        <v>18</v>
      </c>
      <c r="D489" s="49"/>
      <c r="E489" s="167"/>
      <c r="F489" s="167"/>
    </row>
    <row r="490" spans="1:6">
      <c r="A490" s="49">
        <v>37014</v>
      </c>
      <c r="B490" s="167">
        <v>4890</v>
      </c>
      <c r="C490" s="167">
        <f t="shared" si="15"/>
        <v>18</v>
      </c>
      <c r="D490" s="49"/>
      <c r="E490" s="167"/>
      <c r="F490" s="167"/>
    </row>
    <row r="491" spans="1:6">
      <c r="A491" s="49">
        <v>37015</v>
      </c>
      <c r="B491" s="167">
        <v>4900</v>
      </c>
      <c r="C491" s="167">
        <f t="shared" si="15"/>
        <v>18</v>
      </c>
      <c r="D491" s="49"/>
      <c r="E491" s="167"/>
      <c r="F491" s="167"/>
    </row>
    <row r="492" spans="1:6">
      <c r="A492" s="49">
        <v>37016</v>
      </c>
      <c r="B492" s="167">
        <v>4910</v>
      </c>
      <c r="C492" s="167">
        <f t="shared" si="15"/>
        <v>18</v>
      </c>
      <c r="D492" s="49"/>
      <c r="E492" s="167"/>
      <c r="F492" s="167"/>
    </row>
    <row r="493" spans="1:6">
      <c r="A493" s="49">
        <v>37017</v>
      </c>
      <c r="B493" s="167">
        <v>4920</v>
      </c>
      <c r="C493" s="167">
        <f t="shared" si="15"/>
        <v>18</v>
      </c>
      <c r="D493" s="49"/>
      <c r="E493" s="167"/>
      <c r="F493" s="167"/>
    </row>
    <row r="494" spans="1:6">
      <c r="A494" s="49">
        <v>37018</v>
      </c>
      <c r="B494" s="167">
        <v>4930</v>
      </c>
      <c r="C494" s="167">
        <f t="shared" si="15"/>
        <v>19</v>
      </c>
      <c r="D494" s="49"/>
      <c r="E494" s="167"/>
      <c r="F494" s="167"/>
    </row>
    <row r="495" spans="1:6">
      <c r="A495" s="49">
        <v>37019</v>
      </c>
      <c r="B495" s="167">
        <v>4940</v>
      </c>
      <c r="C495" s="167">
        <f t="shared" si="15"/>
        <v>19</v>
      </c>
      <c r="D495" s="49"/>
      <c r="E495" s="167"/>
      <c r="F495" s="167"/>
    </row>
    <row r="496" spans="1:6">
      <c r="A496" s="49">
        <v>37020</v>
      </c>
      <c r="B496" s="167">
        <v>4950</v>
      </c>
      <c r="C496" s="167">
        <f t="shared" si="15"/>
        <v>19</v>
      </c>
      <c r="D496" s="49"/>
      <c r="E496" s="167"/>
      <c r="F496" s="167"/>
    </row>
    <row r="497" spans="1:6">
      <c r="A497" s="49">
        <v>37021</v>
      </c>
      <c r="B497" s="167">
        <v>4960</v>
      </c>
      <c r="C497" s="167">
        <f t="shared" si="15"/>
        <v>19</v>
      </c>
      <c r="D497" s="49"/>
      <c r="E497" s="167"/>
      <c r="F497" s="167"/>
    </row>
    <row r="498" spans="1:6">
      <c r="A498" s="49">
        <v>37022</v>
      </c>
      <c r="B498" s="167">
        <v>4970</v>
      </c>
      <c r="C498" s="167">
        <f t="shared" si="15"/>
        <v>19</v>
      </c>
      <c r="D498" s="49"/>
      <c r="E498" s="167"/>
      <c r="F498" s="167"/>
    </row>
    <row r="499" spans="1:6">
      <c r="A499" s="49">
        <v>37023</v>
      </c>
      <c r="B499" s="167">
        <v>4980</v>
      </c>
      <c r="C499" s="167">
        <f t="shared" si="15"/>
        <v>19</v>
      </c>
      <c r="D499" s="49"/>
      <c r="E499" s="167"/>
      <c r="F499" s="167"/>
    </row>
    <row r="500" spans="1:6">
      <c r="A500" s="49">
        <v>37024</v>
      </c>
      <c r="B500" s="167">
        <v>4990</v>
      </c>
      <c r="C500" s="167">
        <f t="shared" si="15"/>
        <v>19</v>
      </c>
      <c r="D500" s="49"/>
      <c r="E500" s="167"/>
      <c r="F500" s="167"/>
    </row>
    <row r="501" spans="1:6">
      <c r="A501" s="49">
        <v>37025</v>
      </c>
      <c r="B501" s="167">
        <v>5000</v>
      </c>
      <c r="C501" s="167">
        <f t="shared" si="15"/>
        <v>20</v>
      </c>
      <c r="D501" s="49"/>
      <c r="E501" s="167"/>
      <c r="F501" s="167"/>
    </row>
    <row r="502" spans="1:6">
      <c r="A502" s="49">
        <v>37026</v>
      </c>
      <c r="B502" s="167">
        <v>5010</v>
      </c>
      <c r="C502" s="167">
        <f t="shared" si="15"/>
        <v>20</v>
      </c>
      <c r="D502" s="49"/>
      <c r="E502" s="167"/>
      <c r="F502" s="167"/>
    </row>
    <row r="503" spans="1:6">
      <c r="A503" s="49">
        <v>37027</v>
      </c>
      <c r="B503" s="167">
        <v>5020</v>
      </c>
      <c r="C503" s="167">
        <f t="shared" si="15"/>
        <v>20</v>
      </c>
      <c r="D503" s="49"/>
      <c r="E503" s="167"/>
      <c r="F503" s="167"/>
    </row>
    <row r="504" spans="1:6">
      <c r="A504" s="49">
        <v>37028</v>
      </c>
      <c r="B504" s="167">
        <v>5030</v>
      </c>
      <c r="C504" s="167">
        <f t="shared" si="15"/>
        <v>20</v>
      </c>
      <c r="D504" s="49"/>
      <c r="E504" s="167"/>
      <c r="F504" s="167"/>
    </row>
    <row r="505" spans="1:6">
      <c r="A505" s="49">
        <v>37029</v>
      </c>
      <c r="B505" s="167">
        <v>5040</v>
      </c>
      <c r="C505" s="167">
        <f t="shared" si="15"/>
        <v>20</v>
      </c>
      <c r="D505" s="49"/>
      <c r="E505" s="167"/>
      <c r="F505" s="167"/>
    </row>
    <row r="506" spans="1:6">
      <c r="A506" s="49">
        <v>37030</v>
      </c>
      <c r="B506" s="167">
        <v>5050</v>
      </c>
      <c r="C506" s="167">
        <f t="shared" si="15"/>
        <v>20</v>
      </c>
      <c r="D506" s="49"/>
      <c r="E506" s="167"/>
      <c r="F506" s="167"/>
    </row>
    <row r="507" spans="1:6">
      <c r="A507" s="49">
        <v>37031</v>
      </c>
      <c r="B507" s="167">
        <v>5060</v>
      </c>
      <c r="C507" s="167">
        <f t="shared" si="15"/>
        <v>20</v>
      </c>
      <c r="D507" s="49"/>
      <c r="E507" s="167"/>
      <c r="F507" s="167"/>
    </row>
    <row r="508" spans="1:6">
      <c r="A508" s="49">
        <v>37032</v>
      </c>
      <c r="B508" s="167">
        <v>5070</v>
      </c>
      <c r="C508" s="167">
        <f t="shared" si="15"/>
        <v>21</v>
      </c>
      <c r="D508" s="49"/>
      <c r="E508" s="167"/>
      <c r="F508" s="167"/>
    </row>
    <row r="509" spans="1:6">
      <c r="A509" s="49">
        <v>37033</v>
      </c>
      <c r="B509" s="167">
        <v>5080</v>
      </c>
      <c r="C509" s="167">
        <f t="shared" si="15"/>
        <v>21</v>
      </c>
      <c r="D509" s="49"/>
      <c r="E509" s="167"/>
      <c r="F509" s="167"/>
    </row>
    <row r="510" spans="1:6">
      <c r="A510" s="49">
        <v>37034</v>
      </c>
      <c r="B510" s="167">
        <v>5090</v>
      </c>
      <c r="C510" s="167">
        <f t="shared" si="15"/>
        <v>21</v>
      </c>
      <c r="D510" s="49"/>
      <c r="E510" s="167"/>
      <c r="F510" s="167"/>
    </row>
    <row r="511" spans="1:6">
      <c r="A511" s="49">
        <v>37035</v>
      </c>
      <c r="B511" s="167">
        <v>5100</v>
      </c>
      <c r="C511" s="167">
        <f t="shared" si="15"/>
        <v>21</v>
      </c>
      <c r="D511" s="49"/>
      <c r="E511" s="167"/>
      <c r="F511" s="167"/>
    </row>
    <row r="512" spans="1:6">
      <c r="A512" s="49">
        <v>37036</v>
      </c>
      <c r="B512" s="167">
        <v>5110</v>
      </c>
      <c r="C512" s="167">
        <f t="shared" si="15"/>
        <v>21</v>
      </c>
      <c r="D512" s="49"/>
      <c r="E512" s="167"/>
      <c r="F512" s="167"/>
    </row>
    <row r="513" spans="1:6">
      <c r="A513" s="49">
        <v>37037</v>
      </c>
      <c r="B513" s="167">
        <v>5120</v>
      </c>
      <c r="C513" s="167">
        <f t="shared" si="15"/>
        <v>21</v>
      </c>
      <c r="D513" s="49"/>
      <c r="E513" s="167"/>
      <c r="F513" s="167"/>
    </row>
    <row r="514" spans="1:6">
      <c r="A514" s="49">
        <v>37038</v>
      </c>
      <c r="B514" s="167">
        <v>5130</v>
      </c>
      <c r="C514" s="167">
        <f t="shared" si="15"/>
        <v>21</v>
      </c>
      <c r="D514" s="49"/>
      <c r="E514" s="167"/>
      <c r="F514" s="167"/>
    </row>
    <row r="515" spans="1:6">
      <c r="A515" s="49">
        <v>37039</v>
      </c>
      <c r="B515" s="167">
        <v>5140</v>
      </c>
      <c r="C515" s="167">
        <f t="shared" ref="C515:C578" si="16">WEEKNUM(A515,2)</f>
        <v>22</v>
      </c>
      <c r="D515" s="49"/>
      <c r="E515" s="167"/>
      <c r="F515" s="167"/>
    </row>
    <row r="516" spans="1:6">
      <c r="A516" s="49">
        <v>37040</v>
      </c>
      <c r="B516" s="167">
        <v>5150</v>
      </c>
      <c r="C516" s="167">
        <f t="shared" si="16"/>
        <v>22</v>
      </c>
      <c r="D516" s="49"/>
      <c r="E516" s="167"/>
      <c r="F516" s="167"/>
    </row>
    <row r="517" spans="1:6">
      <c r="A517" s="49">
        <v>37041</v>
      </c>
      <c r="B517" s="167">
        <v>5160</v>
      </c>
      <c r="C517" s="167">
        <f t="shared" si="16"/>
        <v>22</v>
      </c>
      <c r="D517" s="49"/>
      <c r="E517" s="167"/>
      <c r="F517" s="167"/>
    </row>
    <row r="518" spans="1:6">
      <c r="A518" s="49">
        <v>37042</v>
      </c>
      <c r="B518" s="167">
        <v>5170</v>
      </c>
      <c r="C518" s="167">
        <f t="shared" si="16"/>
        <v>22</v>
      </c>
      <c r="D518" s="49"/>
      <c r="E518" s="167"/>
      <c r="F518" s="167"/>
    </row>
    <row r="519" spans="1:6">
      <c r="A519" s="49">
        <v>37043</v>
      </c>
      <c r="B519" s="167">
        <v>5180</v>
      </c>
      <c r="C519" s="167">
        <f t="shared" si="16"/>
        <v>22</v>
      </c>
      <c r="D519" s="49"/>
      <c r="E519" s="167"/>
      <c r="F519" s="167"/>
    </row>
    <row r="520" spans="1:6">
      <c r="A520" s="49">
        <v>37044</v>
      </c>
      <c r="B520" s="167">
        <v>5190</v>
      </c>
      <c r="C520" s="167">
        <f t="shared" si="16"/>
        <v>22</v>
      </c>
      <c r="D520" s="49"/>
      <c r="E520" s="167"/>
      <c r="F520" s="167"/>
    </row>
    <row r="521" spans="1:6">
      <c r="A521" s="49">
        <v>37045</v>
      </c>
      <c r="B521" s="167">
        <v>5200</v>
      </c>
      <c r="C521" s="167">
        <f t="shared" si="16"/>
        <v>22</v>
      </c>
      <c r="D521" s="49"/>
      <c r="E521" s="167"/>
      <c r="F521" s="167"/>
    </row>
    <row r="522" spans="1:6">
      <c r="A522" s="49">
        <v>37046</v>
      </c>
      <c r="B522" s="167">
        <v>5210</v>
      </c>
      <c r="C522" s="167">
        <f t="shared" si="16"/>
        <v>23</v>
      </c>
      <c r="D522" s="49"/>
      <c r="E522" s="167"/>
      <c r="F522" s="167"/>
    </row>
    <row r="523" spans="1:6">
      <c r="A523" s="49">
        <v>37047</v>
      </c>
      <c r="B523" s="167">
        <v>5220</v>
      </c>
      <c r="C523" s="167">
        <f t="shared" si="16"/>
        <v>23</v>
      </c>
      <c r="D523" s="49"/>
      <c r="E523" s="167"/>
      <c r="F523" s="167"/>
    </row>
    <row r="524" spans="1:6">
      <c r="A524" s="49">
        <v>37048</v>
      </c>
      <c r="B524" s="167">
        <v>5230</v>
      </c>
      <c r="C524" s="167">
        <f t="shared" si="16"/>
        <v>23</v>
      </c>
      <c r="D524" s="49"/>
      <c r="E524" s="167"/>
      <c r="F524" s="167"/>
    </row>
    <row r="525" spans="1:6">
      <c r="A525" s="49">
        <v>37049</v>
      </c>
      <c r="B525" s="167">
        <v>5240</v>
      </c>
      <c r="C525" s="167">
        <f t="shared" si="16"/>
        <v>23</v>
      </c>
      <c r="D525" s="49"/>
      <c r="E525" s="167"/>
      <c r="F525" s="167"/>
    </row>
    <row r="526" spans="1:6">
      <c r="A526" s="49">
        <v>37050</v>
      </c>
      <c r="B526" s="167">
        <v>5250</v>
      </c>
      <c r="C526" s="167">
        <f t="shared" si="16"/>
        <v>23</v>
      </c>
      <c r="D526" s="49"/>
      <c r="E526" s="167"/>
      <c r="F526" s="167"/>
    </row>
    <row r="527" spans="1:6">
      <c r="A527" s="49">
        <v>37051</v>
      </c>
      <c r="B527" s="167">
        <v>5260</v>
      </c>
      <c r="C527" s="167">
        <f t="shared" si="16"/>
        <v>23</v>
      </c>
      <c r="D527" s="49"/>
      <c r="E527" s="167"/>
      <c r="F527" s="167"/>
    </row>
    <row r="528" spans="1:6">
      <c r="A528" s="49">
        <v>37052</v>
      </c>
      <c r="B528" s="167">
        <v>5270</v>
      </c>
      <c r="C528" s="167">
        <f t="shared" si="16"/>
        <v>23</v>
      </c>
      <c r="D528" s="49"/>
      <c r="E528" s="167"/>
      <c r="F528" s="167"/>
    </row>
    <row r="529" spans="1:6">
      <c r="A529" s="49">
        <v>37053</v>
      </c>
      <c r="B529" s="167">
        <v>5280</v>
      </c>
      <c r="C529" s="167">
        <f t="shared" si="16"/>
        <v>24</v>
      </c>
      <c r="D529" s="49"/>
      <c r="E529" s="167"/>
      <c r="F529" s="167"/>
    </row>
    <row r="530" spans="1:6">
      <c r="A530" s="49">
        <v>37054</v>
      </c>
      <c r="B530" s="167">
        <v>5290</v>
      </c>
      <c r="C530" s="167">
        <f t="shared" si="16"/>
        <v>24</v>
      </c>
      <c r="D530" s="49"/>
      <c r="E530" s="167"/>
      <c r="F530" s="167"/>
    </row>
    <row r="531" spans="1:6">
      <c r="A531" s="49">
        <v>37055</v>
      </c>
      <c r="B531" s="167">
        <v>5300</v>
      </c>
      <c r="C531" s="167">
        <f t="shared" si="16"/>
        <v>24</v>
      </c>
      <c r="D531" s="49"/>
      <c r="E531" s="167"/>
      <c r="F531" s="167"/>
    </row>
    <row r="532" spans="1:6">
      <c r="A532" s="49">
        <v>37056</v>
      </c>
      <c r="B532" s="167">
        <v>5310</v>
      </c>
      <c r="C532" s="167">
        <f t="shared" si="16"/>
        <v>24</v>
      </c>
      <c r="D532" s="49"/>
      <c r="E532" s="167"/>
      <c r="F532" s="167"/>
    </row>
    <row r="533" spans="1:6">
      <c r="A533" s="49">
        <v>37057</v>
      </c>
      <c r="B533" s="167">
        <v>5320</v>
      </c>
      <c r="C533" s="167">
        <f t="shared" si="16"/>
        <v>24</v>
      </c>
      <c r="D533" s="49"/>
      <c r="E533" s="167"/>
      <c r="F533" s="167"/>
    </row>
    <row r="534" spans="1:6">
      <c r="A534" s="49">
        <v>37058</v>
      </c>
      <c r="B534" s="167">
        <v>5330</v>
      </c>
      <c r="C534" s="167">
        <f t="shared" si="16"/>
        <v>24</v>
      </c>
      <c r="D534" s="49"/>
      <c r="E534" s="167"/>
      <c r="F534" s="167"/>
    </row>
    <row r="535" spans="1:6">
      <c r="A535" s="49">
        <v>37059</v>
      </c>
      <c r="B535" s="167">
        <v>5340</v>
      </c>
      <c r="C535" s="167">
        <f t="shared" si="16"/>
        <v>24</v>
      </c>
      <c r="D535" s="49"/>
      <c r="E535" s="167"/>
      <c r="F535" s="167"/>
    </row>
    <row r="536" spans="1:6">
      <c r="A536" s="49">
        <v>37060</v>
      </c>
      <c r="B536" s="167">
        <v>5350</v>
      </c>
      <c r="C536" s="167">
        <f t="shared" si="16"/>
        <v>25</v>
      </c>
      <c r="D536" s="49"/>
      <c r="E536" s="167"/>
      <c r="F536" s="167"/>
    </row>
    <row r="537" spans="1:6">
      <c r="A537" s="49">
        <v>37061</v>
      </c>
      <c r="B537" s="167">
        <v>5360</v>
      </c>
      <c r="C537" s="167">
        <f t="shared" si="16"/>
        <v>25</v>
      </c>
      <c r="D537" s="49"/>
      <c r="E537" s="167"/>
      <c r="F537" s="167"/>
    </row>
    <row r="538" spans="1:6">
      <c r="A538" s="49">
        <v>37062</v>
      </c>
      <c r="B538" s="167">
        <v>5370</v>
      </c>
      <c r="C538" s="167">
        <f t="shared" si="16"/>
        <v>25</v>
      </c>
      <c r="D538" s="49"/>
      <c r="E538" s="167"/>
      <c r="F538" s="167"/>
    </row>
    <row r="539" spans="1:6">
      <c r="A539" s="49">
        <v>37063</v>
      </c>
      <c r="B539" s="167">
        <v>5380</v>
      </c>
      <c r="C539" s="167">
        <f t="shared" si="16"/>
        <v>25</v>
      </c>
      <c r="D539" s="49"/>
      <c r="E539" s="167"/>
      <c r="F539" s="167"/>
    </row>
    <row r="540" spans="1:6">
      <c r="A540" s="49">
        <v>37064</v>
      </c>
      <c r="B540" s="167">
        <v>5390</v>
      </c>
      <c r="C540" s="167">
        <f t="shared" si="16"/>
        <v>25</v>
      </c>
      <c r="D540" s="49"/>
      <c r="E540" s="167"/>
      <c r="F540" s="167"/>
    </row>
    <row r="541" spans="1:6">
      <c r="A541" s="49">
        <v>37065</v>
      </c>
      <c r="B541" s="167">
        <v>5400</v>
      </c>
      <c r="C541" s="167">
        <f t="shared" si="16"/>
        <v>25</v>
      </c>
      <c r="D541" s="49"/>
      <c r="E541" s="167"/>
      <c r="F541" s="167"/>
    </row>
    <row r="542" spans="1:6">
      <c r="A542" s="49">
        <v>37066</v>
      </c>
      <c r="B542" s="167">
        <v>5410</v>
      </c>
      <c r="C542" s="167">
        <f t="shared" si="16"/>
        <v>25</v>
      </c>
      <c r="D542" s="49"/>
      <c r="E542" s="167"/>
      <c r="F542" s="167"/>
    </row>
    <row r="543" spans="1:6">
      <c r="A543" s="49">
        <v>37067</v>
      </c>
      <c r="B543" s="167">
        <v>5420</v>
      </c>
      <c r="C543" s="167">
        <f t="shared" si="16"/>
        <v>26</v>
      </c>
      <c r="D543" s="49"/>
      <c r="E543" s="167"/>
      <c r="F543" s="167"/>
    </row>
    <row r="544" spans="1:6">
      <c r="A544" s="49">
        <v>37068</v>
      </c>
      <c r="B544" s="167">
        <v>5430</v>
      </c>
      <c r="C544" s="167">
        <f t="shared" si="16"/>
        <v>26</v>
      </c>
      <c r="D544" s="49"/>
      <c r="E544" s="167"/>
      <c r="F544" s="167"/>
    </row>
    <row r="545" spans="1:6">
      <c r="A545" s="49">
        <v>37069</v>
      </c>
      <c r="B545" s="167">
        <v>5440</v>
      </c>
      <c r="C545" s="167">
        <f t="shared" si="16"/>
        <v>26</v>
      </c>
      <c r="D545" s="49"/>
      <c r="E545" s="167"/>
      <c r="F545" s="167"/>
    </row>
    <row r="546" spans="1:6">
      <c r="A546" s="49">
        <v>37070</v>
      </c>
      <c r="B546" s="167">
        <v>5450</v>
      </c>
      <c r="C546" s="167">
        <f t="shared" si="16"/>
        <v>26</v>
      </c>
      <c r="D546" s="49"/>
      <c r="E546" s="167"/>
      <c r="F546" s="167"/>
    </row>
    <row r="547" spans="1:6">
      <c r="A547" s="49">
        <v>37071</v>
      </c>
      <c r="B547" s="167">
        <v>5460</v>
      </c>
      <c r="C547" s="167">
        <f t="shared" si="16"/>
        <v>26</v>
      </c>
      <c r="D547" s="49"/>
      <c r="E547" s="167"/>
      <c r="F547" s="167"/>
    </row>
    <row r="548" spans="1:6">
      <c r="A548" s="49">
        <v>37072</v>
      </c>
      <c r="B548" s="167">
        <v>5470</v>
      </c>
      <c r="C548" s="167">
        <f t="shared" si="16"/>
        <v>26</v>
      </c>
      <c r="D548" s="49"/>
      <c r="E548" s="167"/>
      <c r="F548" s="167"/>
    </row>
    <row r="549" spans="1:6">
      <c r="A549" s="49">
        <v>37073</v>
      </c>
      <c r="B549" s="167">
        <v>5480</v>
      </c>
      <c r="C549" s="167">
        <f t="shared" si="16"/>
        <v>26</v>
      </c>
      <c r="D549" s="49"/>
      <c r="E549" s="167"/>
      <c r="F549" s="167"/>
    </row>
    <row r="550" spans="1:6">
      <c r="A550" s="49">
        <v>37074</v>
      </c>
      <c r="B550" s="167">
        <v>5490</v>
      </c>
      <c r="C550" s="167">
        <f t="shared" si="16"/>
        <v>27</v>
      </c>
      <c r="D550" s="49"/>
      <c r="E550" s="167"/>
      <c r="F550" s="167"/>
    </row>
    <row r="551" spans="1:6">
      <c r="A551" s="49">
        <v>37075</v>
      </c>
      <c r="B551" s="167">
        <v>5500</v>
      </c>
      <c r="C551" s="167">
        <f t="shared" si="16"/>
        <v>27</v>
      </c>
      <c r="D551" s="49"/>
      <c r="E551" s="167"/>
      <c r="F551" s="167"/>
    </row>
    <row r="552" spans="1:6">
      <c r="A552" s="49">
        <v>37076</v>
      </c>
      <c r="B552" s="167">
        <v>5510</v>
      </c>
      <c r="C552" s="167">
        <f t="shared" si="16"/>
        <v>27</v>
      </c>
      <c r="D552" s="49"/>
      <c r="E552" s="167"/>
      <c r="F552" s="167"/>
    </row>
    <row r="553" spans="1:6">
      <c r="A553" s="49">
        <v>37077</v>
      </c>
      <c r="B553" s="167">
        <v>5520</v>
      </c>
      <c r="C553" s="167">
        <f t="shared" si="16"/>
        <v>27</v>
      </c>
      <c r="D553" s="49"/>
      <c r="E553" s="167"/>
      <c r="F553" s="167"/>
    </row>
    <row r="554" spans="1:6">
      <c r="A554" s="49">
        <v>37078</v>
      </c>
      <c r="B554" s="167">
        <v>5530</v>
      </c>
      <c r="C554" s="167">
        <f t="shared" si="16"/>
        <v>27</v>
      </c>
      <c r="D554" s="49"/>
      <c r="E554" s="167"/>
      <c r="F554" s="167"/>
    </row>
    <row r="555" spans="1:6">
      <c r="A555" s="49">
        <v>37079</v>
      </c>
      <c r="B555" s="167">
        <v>5540</v>
      </c>
      <c r="C555" s="167">
        <f t="shared" si="16"/>
        <v>27</v>
      </c>
      <c r="D555" s="49"/>
      <c r="E555" s="167"/>
      <c r="F555" s="167"/>
    </row>
    <row r="556" spans="1:6">
      <c r="A556" s="49">
        <v>37080</v>
      </c>
      <c r="B556" s="167">
        <v>5550</v>
      </c>
      <c r="C556" s="167">
        <f t="shared" si="16"/>
        <v>27</v>
      </c>
      <c r="D556" s="49"/>
      <c r="E556" s="167"/>
      <c r="F556" s="167"/>
    </row>
    <row r="557" spans="1:6">
      <c r="A557" s="49">
        <v>37081</v>
      </c>
      <c r="B557" s="167">
        <v>5560</v>
      </c>
      <c r="C557" s="167">
        <f t="shared" si="16"/>
        <v>28</v>
      </c>
      <c r="D557" s="49"/>
      <c r="E557" s="167"/>
      <c r="F557" s="167"/>
    </row>
    <row r="558" spans="1:6">
      <c r="A558" s="49">
        <v>37082</v>
      </c>
      <c r="B558" s="167">
        <v>5570</v>
      </c>
      <c r="C558" s="167">
        <f t="shared" si="16"/>
        <v>28</v>
      </c>
      <c r="D558" s="49"/>
      <c r="E558" s="167"/>
      <c r="F558" s="167"/>
    </row>
    <row r="559" spans="1:6">
      <c r="A559" s="49">
        <v>37083</v>
      </c>
      <c r="B559" s="167">
        <v>5580</v>
      </c>
      <c r="C559" s="167">
        <f t="shared" si="16"/>
        <v>28</v>
      </c>
      <c r="D559" s="49"/>
      <c r="E559" s="167"/>
      <c r="F559" s="167"/>
    </row>
    <row r="560" spans="1:6">
      <c r="A560" s="49">
        <v>37084</v>
      </c>
      <c r="B560" s="167">
        <v>5590</v>
      </c>
      <c r="C560" s="167">
        <f t="shared" si="16"/>
        <v>28</v>
      </c>
      <c r="D560" s="49"/>
      <c r="E560" s="167"/>
      <c r="F560" s="167"/>
    </row>
    <row r="561" spans="1:6">
      <c r="A561" s="49">
        <v>37085</v>
      </c>
      <c r="B561" s="167">
        <v>5600</v>
      </c>
      <c r="C561" s="167">
        <f t="shared" si="16"/>
        <v>28</v>
      </c>
      <c r="D561" s="49"/>
      <c r="E561" s="167"/>
      <c r="F561" s="167"/>
    </row>
    <row r="562" spans="1:6">
      <c r="A562" s="49">
        <v>37086</v>
      </c>
      <c r="B562" s="167">
        <v>5610</v>
      </c>
      <c r="C562" s="167">
        <f t="shared" si="16"/>
        <v>28</v>
      </c>
      <c r="D562" s="49"/>
      <c r="E562" s="167"/>
      <c r="F562" s="167"/>
    </row>
    <row r="563" spans="1:6">
      <c r="A563" s="49">
        <v>37087</v>
      </c>
      <c r="B563" s="167">
        <v>5620</v>
      </c>
      <c r="C563" s="167">
        <f t="shared" si="16"/>
        <v>28</v>
      </c>
      <c r="D563" s="49"/>
      <c r="E563" s="167"/>
      <c r="F563" s="167"/>
    </row>
    <row r="564" spans="1:6">
      <c r="A564" s="49">
        <v>37088</v>
      </c>
      <c r="B564" s="167">
        <v>5630</v>
      </c>
      <c r="C564" s="167">
        <f t="shared" si="16"/>
        <v>29</v>
      </c>
      <c r="D564" s="49"/>
      <c r="E564" s="167"/>
      <c r="F564" s="167"/>
    </row>
    <row r="565" spans="1:6">
      <c r="A565" s="49">
        <v>37089</v>
      </c>
      <c r="B565" s="167">
        <v>5640</v>
      </c>
      <c r="C565" s="167">
        <f t="shared" si="16"/>
        <v>29</v>
      </c>
      <c r="D565" s="49"/>
      <c r="E565" s="167"/>
      <c r="F565" s="167"/>
    </row>
    <row r="566" spans="1:6">
      <c r="A566" s="49">
        <v>37090</v>
      </c>
      <c r="B566" s="167">
        <v>5650</v>
      </c>
      <c r="C566" s="167">
        <f t="shared" si="16"/>
        <v>29</v>
      </c>
      <c r="D566" s="49"/>
      <c r="E566" s="167"/>
      <c r="F566" s="167"/>
    </row>
    <row r="567" spans="1:6">
      <c r="A567" s="49">
        <v>37091</v>
      </c>
      <c r="B567" s="167">
        <v>5660</v>
      </c>
      <c r="C567" s="167">
        <f t="shared" si="16"/>
        <v>29</v>
      </c>
      <c r="D567" s="49"/>
      <c r="E567" s="167"/>
      <c r="F567" s="167"/>
    </row>
    <row r="568" spans="1:6">
      <c r="A568" s="49">
        <v>37092</v>
      </c>
      <c r="B568" s="167">
        <v>5670</v>
      </c>
      <c r="C568" s="167">
        <f t="shared" si="16"/>
        <v>29</v>
      </c>
      <c r="D568" s="49"/>
      <c r="E568" s="167"/>
      <c r="F568" s="167"/>
    </row>
    <row r="569" spans="1:6">
      <c r="A569" s="49">
        <v>37093</v>
      </c>
      <c r="B569" s="167">
        <v>5680</v>
      </c>
      <c r="C569" s="167">
        <f t="shared" si="16"/>
        <v>29</v>
      </c>
      <c r="D569" s="49"/>
      <c r="E569" s="167"/>
      <c r="F569" s="167"/>
    </row>
    <row r="570" spans="1:6">
      <c r="A570" s="49">
        <v>37094</v>
      </c>
      <c r="B570" s="167">
        <v>5690</v>
      </c>
      <c r="C570" s="167">
        <f t="shared" si="16"/>
        <v>29</v>
      </c>
      <c r="D570" s="49"/>
      <c r="E570" s="167"/>
      <c r="F570" s="167"/>
    </row>
    <row r="571" spans="1:6">
      <c r="A571" s="49">
        <v>37095</v>
      </c>
      <c r="B571" s="167">
        <v>5700</v>
      </c>
      <c r="C571" s="167">
        <f t="shared" si="16"/>
        <v>30</v>
      </c>
      <c r="D571" s="49"/>
      <c r="E571" s="167"/>
      <c r="F571" s="167"/>
    </row>
    <row r="572" spans="1:6">
      <c r="A572" s="49">
        <v>37096</v>
      </c>
      <c r="B572" s="167">
        <v>5710</v>
      </c>
      <c r="C572" s="167">
        <f t="shared" si="16"/>
        <v>30</v>
      </c>
      <c r="D572" s="49"/>
      <c r="E572" s="167"/>
      <c r="F572" s="167"/>
    </row>
    <row r="573" spans="1:6">
      <c r="A573" s="49">
        <v>37097</v>
      </c>
      <c r="B573" s="167">
        <v>5720</v>
      </c>
      <c r="C573" s="167">
        <f t="shared" si="16"/>
        <v>30</v>
      </c>
      <c r="D573" s="49"/>
      <c r="E573" s="167"/>
      <c r="F573" s="167"/>
    </row>
    <row r="574" spans="1:6">
      <c r="A574" s="49">
        <v>37098</v>
      </c>
      <c r="B574" s="167">
        <v>5730</v>
      </c>
      <c r="C574" s="167">
        <f t="shared" si="16"/>
        <v>30</v>
      </c>
      <c r="D574" s="49"/>
      <c r="E574" s="167"/>
      <c r="F574" s="167"/>
    </row>
    <row r="575" spans="1:6">
      <c r="A575" s="49">
        <v>37099</v>
      </c>
      <c r="B575" s="167">
        <v>5740</v>
      </c>
      <c r="C575" s="167">
        <f t="shared" si="16"/>
        <v>30</v>
      </c>
      <c r="D575" s="49"/>
      <c r="E575" s="167"/>
      <c r="F575" s="167"/>
    </row>
    <row r="576" spans="1:6">
      <c r="A576" s="49">
        <v>37100</v>
      </c>
      <c r="B576" s="167">
        <v>5750</v>
      </c>
      <c r="C576" s="167">
        <f t="shared" si="16"/>
        <v>30</v>
      </c>
      <c r="D576" s="49"/>
      <c r="E576" s="167"/>
      <c r="F576" s="167"/>
    </row>
    <row r="577" spans="1:6">
      <c r="A577" s="49">
        <v>37101</v>
      </c>
      <c r="B577" s="167">
        <v>5760</v>
      </c>
      <c r="C577" s="167">
        <f t="shared" si="16"/>
        <v>30</v>
      </c>
      <c r="D577" s="49"/>
      <c r="E577" s="167"/>
      <c r="F577" s="167"/>
    </row>
    <row r="578" spans="1:6">
      <c r="A578" s="49">
        <v>37102</v>
      </c>
      <c r="B578" s="167">
        <v>5770</v>
      </c>
      <c r="C578" s="167">
        <f t="shared" si="16"/>
        <v>31</v>
      </c>
      <c r="D578" s="49"/>
      <c r="E578" s="167"/>
      <c r="F578" s="167"/>
    </row>
    <row r="579" spans="1:6">
      <c r="A579" s="49">
        <v>37103</v>
      </c>
      <c r="B579" s="167">
        <v>5780</v>
      </c>
      <c r="C579" s="167">
        <f t="shared" ref="C579:C642" si="17">WEEKNUM(A579,2)</f>
        <v>31</v>
      </c>
      <c r="D579" s="49"/>
      <c r="E579" s="167"/>
      <c r="F579" s="167"/>
    </row>
    <row r="580" spans="1:6">
      <c r="A580" s="49">
        <v>37104</v>
      </c>
      <c r="B580" s="167">
        <v>5790</v>
      </c>
      <c r="C580" s="167">
        <f t="shared" si="17"/>
        <v>31</v>
      </c>
      <c r="D580" s="49"/>
      <c r="E580" s="167"/>
      <c r="F580" s="167"/>
    </row>
    <row r="581" spans="1:6">
      <c r="A581" s="49">
        <v>37105</v>
      </c>
      <c r="B581" s="167">
        <v>5800</v>
      </c>
      <c r="C581" s="167">
        <f t="shared" si="17"/>
        <v>31</v>
      </c>
      <c r="D581" s="49"/>
      <c r="E581" s="167"/>
      <c r="F581" s="167"/>
    </row>
    <row r="582" spans="1:6">
      <c r="A582" s="49">
        <v>37106</v>
      </c>
      <c r="B582" s="167">
        <v>5810</v>
      </c>
      <c r="C582" s="167">
        <f t="shared" si="17"/>
        <v>31</v>
      </c>
      <c r="D582" s="49"/>
      <c r="E582" s="167"/>
      <c r="F582" s="167"/>
    </row>
    <row r="583" spans="1:6">
      <c r="A583" s="49">
        <v>37107</v>
      </c>
      <c r="B583" s="167">
        <v>5820</v>
      </c>
      <c r="C583" s="167">
        <f t="shared" si="17"/>
        <v>31</v>
      </c>
      <c r="D583" s="49"/>
      <c r="E583" s="167"/>
      <c r="F583" s="167"/>
    </row>
    <row r="584" spans="1:6">
      <c r="A584" s="49">
        <v>37108</v>
      </c>
      <c r="B584" s="167">
        <v>5830</v>
      </c>
      <c r="C584" s="167">
        <f t="shared" si="17"/>
        <v>31</v>
      </c>
      <c r="D584" s="49"/>
      <c r="E584" s="167"/>
      <c r="F584" s="167"/>
    </row>
    <row r="585" spans="1:6">
      <c r="A585" s="49">
        <v>37109</v>
      </c>
      <c r="B585" s="167">
        <v>5840</v>
      </c>
      <c r="C585" s="167">
        <f t="shared" si="17"/>
        <v>32</v>
      </c>
      <c r="D585" s="49"/>
      <c r="E585" s="167"/>
      <c r="F585" s="167"/>
    </row>
    <row r="586" spans="1:6">
      <c r="A586" s="49">
        <v>37110</v>
      </c>
      <c r="B586" s="167">
        <v>5850</v>
      </c>
      <c r="C586" s="167">
        <f t="shared" si="17"/>
        <v>32</v>
      </c>
      <c r="D586" s="49"/>
      <c r="E586" s="167"/>
      <c r="F586" s="167"/>
    </row>
    <row r="587" spans="1:6">
      <c r="A587" s="49">
        <v>37111</v>
      </c>
      <c r="B587" s="167">
        <v>5860</v>
      </c>
      <c r="C587" s="167">
        <f t="shared" si="17"/>
        <v>32</v>
      </c>
      <c r="D587" s="49"/>
      <c r="E587" s="167"/>
      <c r="F587" s="167"/>
    </row>
    <row r="588" spans="1:6">
      <c r="A588" s="49">
        <v>37112</v>
      </c>
      <c r="B588" s="167">
        <v>5870</v>
      </c>
      <c r="C588" s="167">
        <f t="shared" si="17"/>
        <v>32</v>
      </c>
      <c r="D588" s="49"/>
      <c r="E588" s="167"/>
      <c r="F588" s="167"/>
    </row>
    <row r="589" spans="1:6">
      <c r="A589" s="49">
        <v>37113</v>
      </c>
      <c r="B589" s="167">
        <v>5880</v>
      </c>
      <c r="C589" s="167">
        <f t="shared" si="17"/>
        <v>32</v>
      </c>
      <c r="D589" s="49"/>
      <c r="E589" s="167"/>
      <c r="F589" s="167"/>
    </row>
    <row r="590" spans="1:6">
      <c r="A590" s="49">
        <v>37114</v>
      </c>
      <c r="B590" s="167">
        <v>5890</v>
      </c>
      <c r="C590" s="167">
        <f t="shared" si="17"/>
        <v>32</v>
      </c>
      <c r="D590" s="49"/>
      <c r="E590" s="167"/>
      <c r="F590" s="167"/>
    </row>
    <row r="591" spans="1:6">
      <c r="A591" s="49">
        <v>37115</v>
      </c>
      <c r="B591" s="167">
        <v>5900</v>
      </c>
      <c r="C591" s="167">
        <f t="shared" si="17"/>
        <v>32</v>
      </c>
      <c r="D591" s="49"/>
      <c r="E591" s="167"/>
      <c r="F591" s="167"/>
    </row>
    <row r="592" spans="1:6">
      <c r="A592" s="49">
        <v>37116</v>
      </c>
      <c r="B592" s="167">
        <v>5910</v>
      </c>
      <c r="C592" s="167">
        <f t="shared" si="17"/>
        <v>33</v>
      </c>
      <c r="D592" s="49"/>
      <c r="E592" s="167"/>
      <c r="F592" s="167"/>
    </row>
    <row r="593" spans="1:6">
      <c r="A593" s="49">
        <v>37117</v>
      </c>
      <c r="B593" s="167">
        <v>5920</v>
      </c>
      <c r="C593" s="167">
        <f t="shared" si="17"/>
        <v>33</v>
      </c>
      <c r="D593" s="49"/>
      <c r="E593" s="167"/>
      <c r="F593" s="167"/>
    </row>
    <row r="594" spans="1:6">
      <c r="A594" s="49">
        <v>37118</v>
      </c>
      <c r="B594" s="167">
        <v>5930</v>
      </c>
      <c r="C594" s="167">
        <f t="shared" si="17"/>
        <v>33</v>
      </c>
      <c r="D594" s="49"/>
      <c r="E594" s="167"/>
      <c r="F594" s="167"/>
    </row>
    <row r="595" spans="1:6">
      <c r="A595" s="49">
        <v>37119</v>
      </c>
      <c r="B595" s="167">
        <v>5940</v>
      </c>
      <c r="C595" s="167">
        <f t="shared" si="17"/>
        <v>33</v>
      </c>
      <c r="D595" s="49"/>
      <c r="E595" s="167"/>
      <c r="F595" s="167"/>
    </row>
    <row r="596" spans="1:6">
      <c r="A596" s="49">
        <v>37120</v>
      </c>
      <c r="B596" s="167">
        <v>5950</v>
      </c>
      <c r="C596" s="167">
        <f t="shared" si="17"/>
        <v>33</v>
      </c>
      <c r="D596" s="49"/>
      <c r="E596" s="167"/>
      <c r="F596" s="167"/>
    </row>
    <row r="597" spans="1:6">
      <c r="A597" s="49">
        <v>37121</v>
      </c>
      <c r="B597" s="167">
        <v>5960</v>
      </c>
      <c r="C597" s="167">
        <f t="shared" si="17"/>
        <v>33</v>
      </c>
      <c r="D597" s="49"/>
      <c r="E597" s="167"/>
      <c r="F597" s="167"/>
    </row>
    <row r="598" spans="1:6">
      <c r="A598" s="49">
        <v>37122</v>
      </c>
      <c r="B598" s="167">
        <v>5970</v>
      </c>
      <c r="C598" s="167">
        <f t="shared" si="17"/>
        <v>33</v>
      </c>
      <c r="D598" s="49"/>
      <c r="E598" s="167"/>
      <c r="F598" s="167"/>
    </row>
    <row r="599" spans="1:6">
      <c r="A599" s="49">
        <v>37123</v>
      </c>
      <c r="B599" s="167">
        <v>5980</v>
      </c>
      <c r="C599" s="167">
        <f t="shared" si="17"/>
        <v>34</v>
      </c>
      <c r="D599" s="49"/>
      <c r="E599" s="167"/>
      <c r="F599" s="167"/>
    </row>
    <row r="600" spans="1:6">
      <c r="A600" s="49">
        <v>37124</v>
      </c>
      <c r="B600" s="167">
        <v>5990</v>
      </c>
      <c r="C600" s="167">
        <f t="shared" si="17"/>
        <v>34</v>
      </c>
      <c r="D600" s="49"/>
      <c r="E600" s="167"/>
      <c r="F600" s="167"/>
    </row>
    <row r="601" spans="1:6">
      <c r="A601" s="49">
        <v>37125</v>
      </c>
      <c r="B601" s="167">
        <v>6000</v>
      </c>
      <c r="C601" s="167">
        <f t="shared" si="17"/>
        <v>34</v>
      </c>
      <c r="D601" s="49"/>
      <c r="E601" s="167"/>
      <c r="F601" s="167"/>
    </row>
    <row r="602" spans="1:6">
      <c r="A602" s="49">
        <v>37126</v>
      </c>
      <c r="B602" s="167">
        <v>6010</v>
      </c>
      <c r="C602" s="167">
        <f t="shared" si="17"/>
        <v>34</v>
      </c>
      <c r="D602" s="49"/>
      <c r="E602" s="167"/>
      <c r="F602" s="167"/>
    </row>
    <row r="603" spans="1:6">
      <c r="A603" s="49">
        <v>37127</v>
      </c>
      <c r="B603" s="167">
        <v>6020</v>
      </c>
      <c r="C603" s="167">
        <f t="shared" si="17"/>
        <v>34</v>
      </c>
      <c r="D603" s="49"/>
      <c r="E603" s="167"/>
      <c r="F603" s="167"/>
    </row>
    <row r="604" spans="1:6">
      <c r="A604" s="49">
        <v>37128</v>
      </c>
      <c r="B604" s="167">
        <v>6030</v>
      </c>
      <c r="C604" s="167">
        <f t="shared" si="17"/>
        <v>34</v>
      </c>
      <c r="D604" s="49"/>
      <c r="E604" s="167"/>
      <c r="F604" s="167"/>
    </row>
    <row r="605" spans="1:6">
      <c r="A605" s="49">
        <v>37129</v>
      </c>
      <c r="B605" s="167">
        <v>6040</v>
      </c>
      <c r="C605" s="167">
        <f t="shared" si="17"/>
        <v>34</v>
      </c>
      <c r="D605" s="49"/>
      <c r="E605" s="167"/>
      <c r="F605" s="167"/>
    </row>
    <row r="606" spans="1:6">
      <c r="A606" s="49">
        <v>37130</v>
      </c>
      <c r="B606" s="167">
        <v>6050</v>
      </c>
      <c r="C606" s="167">
        <f t="shared" si="17"/>
        <v>35</v>
      </c>
      <c r="D606" s="49"/>
      <c r="E606" s="167"/>
      <c r="F606" s="167"/>
    </row>
    <row r="607" spans="1:6">
      <c r="A607" s="49">
        <v>37131</v>
      </c>
      <c r="B607" s="167">
        <v>6060</v>
      </c>
      <c r="C607" s="167">
        <f t="shared" si="17"/>
        <v>35</v>
      </c>
      <c r="D607" s="49"/>
      <c r="E607" s="167"/>
      <c r="F607" s="167"/>
    </row>
    <row r="608" spans="1:6">
      <c r="A608" s="49">
        <v>37132</v>
      </c>
      <c r="B608" s="167">
        <v>6070</v>
      </c>
      <c r="C608" s="167">
        <f t="shared" si="17"/>
        <v>35</v>
      </c>
      <c r="D608" s="49"/>
      <c r="E608" s="167"/>
      <c r="F608" s="167"/>
    </row>
    <row r="609" spans="1:6">
      <c r="A609" s="49">
        <v>37133</v>
      </c>
      <c r="B609" s="167">
        <v>6080</v>
      </c>
      <c r="C609" s="167">
        <f t="shared" si="17"/>
        <v>35</v>
      </c>
      <c r="D609" s="49"/>
      <c r="E609" s="167"/>
      <c r="F609" s="167"/>
    </row>
    <row r="610" spans="1:6">
      <c r="A610" s="49">
        <v>37134</v>
      </c>
      <c r="B610" s="167">
        <v>6090</v>
      </c>
      <c r="C610" s="167">
        <f t="shared" si="17"/>
        <v>35</v>
      </c>
      <c r="D610" s="49"/>
      <c r="E610" s="167"/>
      <c r="F610" s="167"/>
    </row>
    <row r="611" spans="1:6">
      <c r="A611" s="49">
        <v>37135</v>
      </c>
      <c r="B611" s="167">
        <v>6100</v>
      </c>
      <c r="C611" s="167">
        <f t="shared" si="17"/>
        <v>35</v>
      </c>
      <c r="D611" s="49"/>
      <c r="E611" s="167"/>
      <c r="F611" s="167"/>
    </row>
    <row r="612" spans="1:6">
      <c r="A612" s="49">
        <v>37136</v>
      </c>
      <c r="B612" s="167">
        <v>6110</v>
      </c>
      <c r="C612" s="167">
        <f t="shared" si="17"/>
        <v>35</v>
      </c>
      <c r="D612" s="49"/>
      <c r="E612" s="167"/>
      <c r="F612" s="167"/>
    </row>
    <row r="613" spans="1:6">
      <c r="A613" s="49">
        <v>37137</v>
      </c>
      <c r="B613" s="167">
        <v>6120</v>
      </c>
      <c r="C613" s="167">
        <f t="shared" si="17"/>
        <v>36</v>
      </c>
      <c r="D613" s="49"/>
      <c r="E613" s="167"/>
      <c r="F613" s="167"/>
    </row>
    <row r="614" spans="1:6">
      <c r="A614" s="49">
        <v>37138</v>
      </c>
      <c r="B614" s="167">
        <v>6130</v>
      </c>
      <c r="C614" s="167">
        <f t="shared" si="17"/>
        <v>36</v>
      </c>
      <c r="D614" s="49"/>
      <c r="E614" s="167"/>
      <c r="F614" s="167"/>
    </row>
    <row r="615" spans="1:6">
      <c r="A615" s="49">
        <v>37139</v>
      </c>
      <c r="B615" s="167">
        <v>6140</v>
      </c>
      <c r="C615" s="167">
        <f t="shared" si="17"/>
        <v>36</v>
      </c>
      <c r="D615" s="49"/>
      <c r="E615" s="167"/>
      <c r="F615" s="167"/>
    </row>
    <row r="616" spans="1:6">
      <c r="A616" s="49">
        <v>37140</v>
      </c>
      <c r="B616" s="167">
        <v>6150</v>
      </c>
      <c r="C616" s="167">
        <f t="shared" si="17"/>
        <v>36</v>
      </c>
      <c r="D616" s="49"/>
      <c r="E616" s="167"/>
      <c r="F616" s="167"/>
    </row>
    <row r="617" spans="1:6">
      <c r="A617" s="49">
        <v>37141</v>
      </c>
      <c r="B617" s="167">
        <v>6160</v>
      </c>
      <c r="C617" s="167">
        <f t="shared" si="17"/>
        <v>36</v>
      </c>
      <c r="D617" s="49"/>
      <c r="E617" s="167"/>
      <c r="F617" s="167"/>
    </row>
    <row r="618" spans="1:6">
      <c r="A618" s="49">
        <v>37142</v>
      </c>
      <c r="B618" s="167">
        <v>6170</v>
      </c>
      <c r="C618" s="167">
        <f t="shared" si="17"/>
        <v>36</v>
      </c>
      <c r="D618" s="49"/>
      <c r="E618" s="167"/>
      <c r="F618" s="167"/>
    </row>
    <row r="619" spans="1:6">
      <c r="A619" s="49">
        <v>37143</v>
      </c>
      <c r="B619" s="167">
        <v>6180</v>
      </c>
      <c r="C619" s="167">
        <f t="shared" si="17"/>
        <v>36</v>
      </c>
      <c r="D619" s="49"/>
      <c r="E619" s="167"/>
      <c r="F619" s="167"/>
    </row>
    <row r="620" spans="1:6">
      <c r="A620" s="49">
        <v>37144</v>
      </c>
      <c r="B620" s="167">
        <v>6190</v>
      </c>
      <c r="C620" s="167">
        <f t="shared" si="17"/>
        <v>37</v>
      </c>
      <c r="D620" s="49"/>
      <c r="E620" s="167"/>
      <c r="F620" s="167"/>
    </row>
    <row r="621" spans="1:6">
      <c r="A621" s="49">
        <v>37145</v>
      </c>
      <c r="B621" s="167">
        <v>6200</v>
      </c>
      <c r="C621" s="167">
        <f t="shared" si="17"/>
        <v>37</v>
      </c>
      <c r="D621" s="49"/>
      <c r="E621" s="167"/>
      <c r="F621" s="167"/>
    </row>
    <row r="622" spans="1:6">
      <c r="A622" s="49">
        <v>37146</v>
      </c>
      <c r="B622" s="167">
        <v>6210</v>
      </c>
      <c r="C622" s="167">
        <f t="shared" si="17"/>
        <v>37</v>
      </c>
      <c r="D622" s="49"/>
      <c r="E622" s="167"/>
      <c r="F622" s="167"/>
    </row>
    <row r="623" spans="1:6">
      <c r="A623" s="49">
        <v>37147</v>
      </c>
      <c r="B623" s="167">
        <v>6220</v>
      </c>
      <c r="C623" s="167">
        <f t="shared" si="17"/>
        <v>37</v>
      </c>
      <c r="D623" s="49"/>
      <c r="E623" s="167"/>
      <c r="F623" s="167"/>
    </row>
    <row r="624" spans="1:6">
      <c r="A624" s="49">
        <v>37148</v>
      </c>
      <c r="B624" s="167">
        <v>6230</v>
      </c>
      <c r="C624" s="167">
        <f t="shared" si="17"/>
        <v>37</v>
      </c>
      <c r="D624" s="49"/>
      <c r="E624" s="167"/>
      <c r="F624" s="167"/>
    </row>
    <row r="625" spans="1:6">
      <c r="A625" s="49">
        <v>37149</v>
      </c>
      <c r="B625" s="167">
        <v>6240</v>
      </c>
      <c r="C625" s="167">
        <f t="shared" si="17"/>
        <v>37</v>
      </c>
      <c r="D625" s="49"/>
      <c r="E625" s="167"/>
      <c r="F625" s="167"/>
    </row>
    <row r="626" spans="1:6">
      <c r="A626" s="49">
        <v>37150</v>
      </c>
      <c r="B626" s="167">
        <v>6250</v>
      </c>
      <c r="C626" s="167">
        <f t="shared" si="17"/>
        <v>37</v>
      </c>
      <c r="D626" s="49"/>
      <c r="E626" s="167"/>
      <c r="F626" s="167"/>
    </row>
    <row r="627" spans="1:6">
      <c r="A627" s="49">
        <v>37151</v>
      </c>
      <c r="B627" s="167">
        <v>6260</v>
      </c>
      <c r="C627" s="167">
        <f t="shared" si="17"/>
        <v>38</v>
      </c>
      <c r="D627" s="49"/>
      <c r="E627" s="167"/>
      <c r="F627" s="167"/>
    </row>
    <row r="628" spans="1:6">
      <c r="A628" s="49">
        <v>37152</v>
      </c>
      <c r="B628" s="167">
        <v>6270</v>
      </c>
      <c r="C628" s="167">
        <f t="shared" si="17"/>
        <v>38</v>
      </c>
      <c r="D628" s="49"/>
      <c r="E628" s="167"/>
      <c r="F628" s="167"/>
    </row>
    <row r="629" spans="1:6">
      <c r="A629" s="49">
        <v>37153</v>
      </c>
      <c r="B629" s="167">
        <v>6280</v>
      </c>
      <c r="C629" s="167">
        <f t="shared" si="17"/>
        <v>38</v>
      </c>
      <c r="D629" s="49"/>
      <c r="E629" s="167"/>
      <c r="F629" s="167"/>
    </row>
    <row r="630" spans="1:6">
      <c r="A630" s="49">
        <v>37154</v>
      </c>
      <c r="B630" s="167">
        <v>6290</v>
      </c>
      <c r="C630" s="167">
        <f t="shared" si="17"/>
        <v>38</v>
      </c>
      <c r="D630" s="49"/>
      <c r="E630" s="167"/>
      <c r="F630" s="167"/>
    </row>
    <row r="631" spans="1:6">
      <c r="A631" s="49">
        <v>37155</v>
      </c>
      <c r="B631" s="167">
        <v>6300</v>
      </c>
      <c r="C631" s="167">
        <f t="shared" si="17"/>
        <v>38</v>
      </c>
      <c r="D631" s="49"/>
      <c r="E631" s="167"/>
      <c r="F631" s="167"/>
    </row>
    <row r="632" spans="1:6">
      <c r="A632" s="49">
        <v>37156</v>
      </c>
      <c r="B632" s="167">
        <v>6310</v>
      </c>
      <c r="C632" s="167">
        <f t="shared" si="17"/>
        <v>38</v>
      </c>
      <c r="D632" s="49"/>
      <c r="E632" s="167"/>
      <c r="F632" s="167"/>
    </row>
    <row r="633" spans="1:6">
      <c r="A633" s="49">
        <v>37157</v>
      </c>
      <c r="B633" s="167">
        <v>6320</v>
      </c>
      <c r="C633" s="167">
        <f t="shared" si="17"/>
        <v>38</v>
      </c>
      <c r="D633" s="49"/>
      <c r="E633" s="167"/>
      <c r="F633" s="167"/>
    </row>
    <row r="634" spans="1:6">
      <c r="A634" s="49">
        <v>37158</v>
      </c>
      <c r="B634" s="167">
        <v>6330</v>
      </c>
      <c r="C634" s="167">
        <f t="shared" si="17"/>
        <v>39</v>
      </c>
      <c r="D634" s="49"/>
      <c r="E634" s="167"/>
      <c r="F634" s="167"/>
    </row>
    <row r="635" spans="1:6">
      <c r="A635" s="49">
        <v>37159</v>
      </c>
      <c r="B635" s="167">
        <v>6340</v>
      </c>
      <c r="C635" s="167">
        <f t="shared" si="17"/>
        <v>39</v>
      </c>
      <c r="D635" s="49"/>
      <c r="E635" s="167"/>
      <c r="F635" s="167"/>
    </row>
    <row r="636" spans="1:6">
      <c r="A636" s="49">
        <v>37160</v>
      </c>
      <c r="B636" s="167">
        <v>6350</v>
      </c>
      <c r="C636" s="167">
        <f t="shared" si="17"/>
        <v>39</v>
      </c>
      <c r="D636" s="49"/>
      <c r="E636" s="167"/>
      <c r="F636" s="167"/>
    </row>
    <row r="637" spans="1:6">
      <c r="A637" s="49">
        <v>37161</v>
      </c>
      <c r="B637" s="167">
        <v>6360</v>
      </c>
      <c r="C637" s="167">
        <f t="shared" si="17"/>
        <v>39</v>
      </c>
      <c r="D637" s="49"/>
      <c r="E637" s="167"/>
      <c r="F637" s="167"/>
    </row>
    <row r="638" spans="1:6">
      <c r="A638" s="49">
        <v>37162</v>
      </c>
      <c r="B638" s="167">
        <v>6370</v>
      </c>
      <c r="C638" s="167">
        <f t="shared" si="17"/>
        <v>39</v>
      </c>
      <c r="D638" s="49"/>
      <c r="E638" s="167"/>
      <c r="F638" s="167"/>
    </row>
    <row r="639" spans="1:6">
      <c r="A639" s="49">
        <v>37163</v>
      </c>
      <c r="B639" s="167">
        <v>6380</v>
      </c>
      <c r="C639" s="167">
        <f t="shared" si="17"/>
        <v>39</v>
      </c>
      <c r="D639" s="49"/>
      <c r="E639" s="167"/>
      <c r="F639" s="167"/>
    </row>
    <row r="640" spans="1:6">
      <c r="A640" s="49">
        <v>37164</v>
      </c>
      <c r="B640" s="167">
        <v>6390</v>
      </c>
      <c r="C640" s="167">
        <f t="shared" si="17"/>
        <v>39</v>
      </c>
      <c r="D640" s="49"/>
      <c r="E640" s="167"/>
      <c r="F640" s="167"/>
    </row>
    <row r="641" spans="1:6">
      <c r="A641" s="49">
        <v>37165</v>
      </c>
      <c r="B641" s="167">
        <v>6400</v>
      </c>
      <c r="C641" s="167">
        <f t="shared" si="17"/>
        <v>40</v>
      </c>
      <c r="D641" s="49"/>
      <c r="E641" s="167"/>
      <c r="F641" s="167"/>
    </row>
    <row r="642" spans="1:6">
      <c r="A642" s="49">
        <v>37166</v>
      </c>
      <c r="B642" s="167">
        <v>6410</v>
      </c>
      <c r="C642" s="167">
        <f t="shared" si="17"/>
        <v>40</v>
      </c>
      <c r="D642" s="49"/>
      <c r="E642" s="167"/>
      <c r="F642" s="167"/>
    </row>
    <row r="643" spans="1:6">
      <c r="A643" s="49">
        <v>37167</v>
      </c>
      <c r="B643" s="167">
        <v>6420</v>
      </c>
      <c r="C643" s="167">
        <f t="shared" ref="C643:C706" si="18">WEEKNUM(A643,2)</f>
        <v>40</v>
      </c>
      <c r="D643" s="49"/>
      <c r="E643" s="167"/>
      <c r="F643" s="167"/>
    </row>
    <row r="644" spans="1:6">
      <c r="A644" s="49">
        <v>37168</v>
      </c>
      <c r="B644" s="167">
        <v>6430</v>
      </c>
      <c r="C644" s="167">
        <f t="shared" si="18"/>
        <v>40</v>
      </c>
      <c r="D644" s="49"/>
      <c r="E644" s="167"/>
      <c r="F644" s="167"/>
    </row>
    <row r="645" spans="1:6">
      <c r="A645" s="49">
        <v>37169</v>
      </c>
      <c r="B645" s="167">
        <v>6440</v>
      </c>
      <c r="C645" s="167">
        <f t="shared" si="18"/>
        <v>40</v>
      </c>
      <c r="D645" s="49"/>
      <c r="E645" s="167"/>
      <c r="F645" s="167"/>
    </row>
    <row r="646" spans="1:6">
      <c r="A646" s="49">
        <v>37170</v>
      </c>
      <c r="B646" s="167">
        <v>6450</v>
      </c>
      <c r="C646" s="167">
        <f t="shared" si="18"/>
        <v>40</v>
      </c>
      <c r="D646" s="49"/>
      <c r="E646" s="167"/>
      <c r="F646" s="167"/>
    </row>
    <row r="647" spans="1:6">
      <c r="A647" s="49">
        <v>37171</v>
      </c>
      <c r="B647" s="167">
        <v>6460</v>
      </c>
      <c r="C647" s="167">
        <f t="shared" si="18"/>
        <v>40</v>
      </c>
      <c r="D647" s="49"/>
      <c r="E647" s="167"/>
      <c r="F647" s="167"/>
    </row>
    <row r="648" spans="1:6">
      <c r="A648" s="49">
        <v>37172</v>
      </c>
      <c r="B648" s="167">
        <v>6470</v>
      </c>
      <c r="C648" s="167">
        <f t="shared" si="18"/>
        <v>41</v>
      </c>
      <c r="D648" s="49"/>
      <c r="E648" s="167"/>
      <c r="F648" s="167"/>
    </row>
    <row r="649" spans="1:6">
      <c r="A649" s="49">
        <v>37173</v>
      </c>
      <c r="B649" s="167">
        <v>6480</v>
      </c>
      <c r="C649" s="167">
        <f t="shared" si="18"/>
        <v>41</v>
      </c>
      <c r="D649" s="49"/>
      <c r="E649" s="167"/>
      <c r="F649" s="167"/>
    </row>
    <row r="650" spans="1:6">
      <c r="A650" s="49">
        <v>37174</v>
      </c>
      <c r="B650" s="167">
        <v>6490</v>
      </c>
      <c r="C650" s="167">
        <f t="shared" si="18"/>
        <v>41</v>
      </c>
      <c r="D650" s="49"/>
      <c r="E650" s="167"/>
      <c r="F650" s="167"/>
    </row>
    <row r="651" spans="1:6">
      <c r="A651" s="49">
        <v>37175</v>
      </c>
      <c r="B651" s="167">
        <v>6500</v>
      </c>
      <c r="C651" s="167">
        <f t="shared" si="18"/>
        <v>41</v>
      </c>
      <c r="D651" s="49"/>
      <c r="E651" s="167"/>
      <c r="F651" s="167"/>
    </row>
    <row r="652" spans="1:6">
      <c r="A652" s="49">
        <v>37176</v>
      </c>
      <c r="B652" s="167">
        <v>6510</v>
      </c>
      <c r="C652" s="167">
        <f t="shared" si="18"/>
        <v>41</v>
      </c>
      <c r="D652" s="49"/>
      <c r="E652" s="167"/>
      <c r="F652" s="167"/>
    </row>
    <row r="653" spans="1:6">
      <c r="A653" s="49">
        <v>37177</v>
      </c>
      <c r="B653" s="167">
        <v>6520</v>
      </c>
      <c r="C653" s="167">
        <f t="shared" si="18"/>
        <v>41</v>
      </c>
      <c r="D653" s="49"/>
      <c r="E653" s="167"/>
      <c r="F653" s="167"/>
    </row>
    <row r="654" spans="1:6">
      <c r="A654" s="49">
        <v>37178</v>
      </c>
      <c r="B654" s="167">
        <v>6530</v>
      </c>
      <c r="C654" s="167">
        <f t="shared" si="18"/>
        <v>41</v>
      </c>
      <c r="D654" s="49"/>
      <c r="E654" s="167"/>
      <c r="F654" s="167"/>
    </row>
    <row r="655" spans="1:6">
      <c r="A655" s="49">
        <v>37179</v>
      </c>
      <c r="B655" s="167">
        <v>6540</v>
      </c>
      <c r="C655" s="167">
        <f t="shared" si="18"/>
        <v>42</v>
      </c>
      <c r="D655" s="49"/>
      <c r="E655" s="167"/>
      <c r="F655" s="167"/>
    </row>
    <row r="656" spans="1:6">
      <c r="A656" s="49">
        <v>37180</v>
      </c>
      <c r="B656" s="167">
        <v>6550</v>
      </c>
      <c r="C656" s="167">
        <f t="shared" si="18"/>
        <v>42</v>
      </c>
      <c r="D656" s="49"/>
      <c r="E656" s="167"/>
      <c r="F656" s="167"/>
    </row>
    <row r="657" spans="1:6">
      <c r="A657" s="49">
        <v>37181</v>
      </c>
      <c r="B657" s="167">
        <v>6560</v>
      </c>
      <c r="C657" s="167">
        <f t="shared" si="18"/>
        <v>42</v>
      </c>
      <c r="D657" s="49"/>
      <c r="E657" s="167"/>
      <c r="F657" s="167"/>
    </row>
    <row r="658" spans="1:6">
      <c r="A658" s="49">
        <v>37182</v>
      </c>
      <c r="B658" s="167">
        <v>6570</v>
      </c>
      <c r="C658" s="167">
        <f t="shared" si="18"/>
        <v>42</v>
      </c>
      <c r="D658" s="49"/>
      <c r="E658" s="167"/>
      <c r="F658" s="167"/>
    </row>
    <row r="659" spans="1:6">
      <c r="A659" s="49">
        <v>37183</v>
      </c>
      <c r="B659" s="167">
        <v>6580</v>
      </c>
      <c r="C659" s="167">
        <f t="shared" si="18"/>
        <v>42</v>
      </c>
      <c r="D659" s="49"/>
      <c r="E659" s="167"/>
      <c r="F659" s="167"/>
    </row>
    <row r="660" spans="1:6">
      <c r="A660" s="49">
        <v>37184</v>
      </c>
      <c r="B660" s="167">
        <v>6590</v>
      </c>
      <c r="C660" s="167">
        <f t="shared" si="18"/>
        <v>42</v>
      </c>
      <c r="D660" s="49"/>
      <c r="E660" s="167"/>
      <c r="F660" s="167"/>
    </row>
    <row r="661" spans="1:6">
      <c r="A661" s="49">
        <v>37185</v>
      </c>
      <c r="B661" s="167">
        <v>6600</v>
      </c>
      <c r="C661" s="167">
        <f t="shared" si="18"/>
        <v>42</v>
      </c>
      <c r="D661" s="49"/>
      <c r="E661" s="167"/>
      <c r="F661" s="167"/>
    </row>
    <row r="662" spans="1:6">
      <c r="A662" s="49">
        <v>37186</v>
      </c>
      <c r="B662" s="167">
        <v>6610</v>
      </c>
      <c r="C662" s="167">
        <f t="shared" si="18"/>
        <v>43</v>
      </c>
      <c r="D662" s="49"/>
      <c r="E662" s="167"/>
      <c r="F662" s="167"/>
    </row>
    <row r="663" spans="1:6">
      <c r="A663" s="49">
        <v>37187</v>
      </c>
      <c r="B663" s="167">
        <v>6620</v>
      </c>
      <c r="C663" s="167">
        <f t="shared" si="18"/>
        <v>43</v>
      </c>
      <c r="D663" s="49"/>
      <c r="E663" s="167"/>
      <c r="F663" s="167"/>
    </row>
    <row r="664" spans="1:6">
      <c r="A664" s="49">
        <v>37188</v>
      </c>
      <c r="B664" s="167">
        <v>6630</v>
      </c>
      <c r="C664" s="167">
        <f t="shared" si="18"/>
        <v>43</v>
      </c>
      <c r="D664" s="49"/>
      <c r="E664" s="167"/>
      <c r="F664" s="167"/>
    </row>
    <row r="665" spans="1:6">
      <c r="A665" s="49">
        <v>37189</v>
      </c>
      <c r="B665" s="167">
        <v>6640</v>
      </c>
      <c r="C665" s="167">
        <f t="shared" si="18"/>
        <v>43</v>
      </c>
      <c r="D665" s="49"/>
      <c r="E665" s="167"/>
      <c r="F665" s="167"/>
    </row>
    <row r="666" spans="1:6">
      <c r="A666" s="49">
        <v>37190</v>
      </c>
      <c r="B666" s="167">
        <v>6650</v>
      </c>
      <c r="C666" s="167">
        <f t="shared" si="18"/>
        <v>43</v>
      </c>
      <c r="D666" s="49"/>
      <c r="E666" s="167"/>
      <c r="F666" s="167"/>
    </row>
    <row r="667" spans="1:6">
      <c r="A667" s="49">
        <v>37191</v>
      </c>
      <c r="B667" s="167">
        <v>6660</v>
      </c>
      <c r="C667" s="167">
        <f t="shared" si="18"/>
        <v>43</v>
      </c>
      <c r="D667" s="49"/>
      <c r="E667" s="167"/>
      <c r="F667" s="167"/>
    </row>
    <row r="668" spans="1:6">
      <c r="A668" s="49">
        <v>37192</v>
      </c>
      <c r="B668" s="167">
        <v>6670</v>
      </c>
      <c r="C668" s="167">
        <f t="shared" si="18"/>
        <v>43</v>
      </c>
      <c r="D668" s="49"/>
      <c r="E668" s="167"/>
      <c r="F668" s="167"/>
    </row>
    <row r="669" spans="1:6">
      <c r="A669" s="49">
        <v>37193</v>
      </c>
      <c r="B669" s="167">
        <v>6680</v>
      </c>
      <c r="C669" s="167">
        <f t="shared" si="18"/>
        <v>44</v>
      </c>
      <c r="D669" s="49"/>
      <c r="E669" s="167"/>
      <c r="F669" s="167"/>
    </row>
    <row r="670" spans="1:6">
      <c r="A670" s="49">
        <v>37194</v>
      </c>
      <c r="B670" s="167">
        <v>6690</v>
      </c>
      <c r="C670" s="167">
        <f t="shared" si="18"/>
        <v>44</v>
      </c>
      <c r="D670" s="49"/>
      <c r="E670" s="167"/>
      <c r="F670" s="167"/>
    </row>
    <row r="671" spans="1:6">
      <c r="A671" s="49">
        <v>37195</v>
      </c>
      <c r="B671" s="167">
        <v>6700</v>
      </c>
      <c r="C671" s="167">
        <f t="shared" si="18"/>
        <v>44</v>
      </c>
      <c r="D671" s="49"/>
      <c r="E671" s="167"/>
      <c r="F671" s="167"/>
    </row>
    <row r="672" spans="1:6">
      <c r="A672" s="49">
        <v>37196</v>
      </c>
      <c r="B672" s="167">
        <v>6710</v>
      </c>
      <c r="C672" s="167">
        <f t="shared" si="18"/>
        <v>44</v>
      </c>
      <c r="D672" s="49"/>
      <c r="E672" s="167"/>
      <c r="F672" s="167"/>
    </row>
    <row r="673" spans="1:6">
      <c r="A673" s="49">
        <v>37197</v>
      </c>
      <c r="B673" s="167">
        <v>6720</v>
      </c>
      <c r="C673" s="167">
        <f t="shared" si="18"/>
        <v>44</v>
      </c>
      <c r="D673" s="49"/>
      <c r="E673" s="167"/>
      <c r="F673" s="167"/>
    </row>
    <row r="674" spans="1:6">
      <c r="A674" s="49">
        <v>37198</v>
      </c>
      <c r="B674" s="167">
        <v>6730</v>
      </c>
      <c r="C674" s="167">
        <f t="shared" si="18"/>
        <v>44</v>
      </c>
      <c r="D674" s="49"/>
      <c r="E674" s="167"/>
      <c r="F674" s="167"/>
    </row>
    <row r="675" spans="1:6">
      <c r="A675" s="49">
        <v>37199</v>
      </c>
      <c r="B675" s="167">
        <v>6740</v>
      </c>
      <c r="C675" s="167">
        <f t="shared" si="18"/>
        <v>44</v>
      </c>
      <c r="D675" s="49"/>
      <c r="E675" s="167"/>
      <c r="F675" s="167"/>
    </row>
    <row r="676" spans="1:6">
      <c r="A676" s="49">
        <v>37200</v>
      </c>
      <c r="B676" s="167">
        <v>6750</v>
      </c>
      <c r="C676" s="167">
        <f t="shared" si="18"/>
        <v>45</v>
      </c>
      <c r="D676" s="49"/>
      <c r="E676" s="167"/>
      <c r="F676" s="167"/>
    </row>
    <row r="677" spans="1:6">
      <c r="A677" s="49">
        <v>37201</v>
      </c>
      <c r="B677" s="167">
        <v>6760</v>
      </c>
      <c r="C677" s="167">
        <f t="shared" si="18"/>
        <v>45</v>
      </c>
      <c r="D677" s="49"/>
      <c r="E677" s="167"/>
      <c r="F677" s="167"/>
    </row>
    <row r="678" spans="1:6">
      <c r="A678" s="49">
        <v>37202</v>
      </c>
      <c r="B678" s="167">
        <v>6770</v>
      </c>
      <c r="C678" s="167">
        <f t="shared" si="18"/>
        <v>45</v>
      </c>
      <c r="D678" s="49"/>
      <c r="E678" s="167"/>
      <c r="F678" s="167"/>
    </row>
    <row r="679" spans="1:6">
      <c r="A679" s="49">
        <v>37203</v>
      </c>
      <c r="B679" s="167">
        <v>6780</v>
      </c>
      <c r="C679" s="167">
        <f t="shared" si="18"/>
        <v>45</v>
      </c>
      <c r="D679" s="49"/>
      <c r="E679" s="167"/>
      <c r="F679" s="167"/>
    </row>
    <row r="680" spans="1:6">
      <c r="A680" s="49">
        <v>37204</v>
      </c>
      <c r="B680" s="167">
        <v>6790</v>
      </c>
      <c r="C680" s="167">
        <f t="shared" si="18"/>
        <v>45</v>
      </c>
      <c r="D680" s="49"/>
      <c r="E680" s="167"/>
      <c r="F680" s="167"/>
    </row>
    <row r="681" spans="1:6">
      <c r="A681" s="49">
        <v>37205</v>
      </c>
      <c r="B681" s="167">
        <v>6800</v>
      </c>
      <c r="C681" s="167">
        <f t="shared" si="18"/>
        <v>45</v>
      </c>
      <c r="D681" s="49"/>
      <c r="E681" s="167"/>
      <c r="F681" s="167"/>
    </row>
    <row r="682" spans="1:6">
      <c r="A682" s="49">
        <v>37206</v>
      </c>
      <c r="B682" s="167">
        <v>6810</v>
      </c>
      <c r="C682" s="167">
        <f t="shared" si="18"/>
        <v>45</v>
      </c>
      <c r="D682" s="49"/>
      <c r="E682" s="167"/>
      <c r="F682" s="167"/>
    </row>
    <row r="683" spans="1:6">
      <c r="A683" s="49">
        <v>37207</v>
      </c>
      <c r="B683" s="167">
        <v>6820</v>
      </c>
      <c r="C683" s="167">
        <f t="shared" si="18"/>
        <v>46</v>
      </c>
      <c r="D683" s="49"/>
      <c r="E683" s="167"/>
      <c r="F683" s="167"/>
    </row>
    <row r="684" spans="1:6">
      <c r="A684" s="49">
        <v>37208</v>
      </c>
      <c r="B684" s="167">
        <v>6830</v>
      </c>
      <c r="C684" s="167">
        <f t="shared" si="18"/>
        <v>46</v>
      </c>
      <c r="D684" s="49"/>
      <c r="E684" s="167"/>
      <c r="F684" s="167"/>
    </row>
    <row r="685" spans="1:6">
      <c r="A685" s="49">
        <v>37209</v>
      </c>
      <c r="B685" s="167">
        <v>6840</v>
      </c>
      <c r="C685" s="167">
        <f t="shared" si="18"/>
        <v>46</v>
      </c>
      <c r="D685" s="49"/>
      <c r="E685" s="167"/>
      <c r="F685" s="167"/>
    </row>
    <row r="686" spans="1:6">
      <c r="A686" s="49">
        <v>37210</v>
      </c>
      <c r="B686" s="167">
        <v>6850</v>
      </c>
      <c r="C686" s="167">
        <f t="shared" si="18"/>
        <v>46</v>
      </c>
      <c r="D686" s="49"/>
      <c r="E686" s="167"/>
      <c r="F686" s="167"/>
    </row>
    <row r="687" spans="1:6">
      <c r="A687" s="49">
        <v>37211</v>
      </c>
      <c r="B687" s="167">
        <v>6860</v>
      </c>
      <c r="C687" s="167">
        <f t="shared" si="18"/>
        <v>46</v>
      </c>
      <c r="D687" s="49"/>
      <c r="E687" s="167"/>
      <c r="F687" s="167"/>
    </row>
    <row r="688" spans="1:6">
      <c r="A688" s="49">
        <v>37212</v>
      </c>
      <c r="B688" s="167">
        <v>6870</v>
      </c>
      <c r="C688" s="167">
        <f t="shared" si="18"/>
        <v>46</v>
      </c>
      <c r="D688" s="49"/>
      <c r="E688" s="167"/>
      <c r="F688" s="167"/>
    </row>
    <row r="689" spans="1:6">
      <c r="A689" s="49">
        <v>37213</v>
      </c>
      <c r="B689" s="167">
        <v>6880</v>
      </c>
      <c r="C689" s="167">
        <f t="shared" si="18"/>
        <v>46</v>
      </c>
      <c r="D689" s="49"/>
      <c r="E689" s="167"/>
      <c r="F689" s="167"/>
    </row>
    <row r="690" spans="1:6">
      <c r="A690" s="49">
        <v>37214</v>
      </c>
      <c r="B690" s="167">
        <v>6890</v>
      </c>
      <c r="C690" s="167">
        <f t="shared" si="18"/>
        <v>47</v>
      </c>
      <c r="D690" s="49"/>
      <c r="E690" s="167"/>
      <c r="F690" s="167"/>
    </row>
    <row r="691" spans="1:6">
      <c r="A691" s="49">
        <v>37215</v>
      </c>
      <c r="B691" s="167">
        <v>6900</v>
      </c>
      <c r="C691" s="167">
        <f t="shared" si="18"/>
        <v>47</v>
      </c>
      <c r="D691" s="49"/>
      <c r="E691" s="167"/>
      <c r="F691" s="167"/>
    </row>
    <row r="692" spans="1:6">
      <c r="A692" s="49">
        <v>37216</v>
      </c>
      <c r="B692" s="167">
        <v>6910</v>
      </c>
      <c r="C692" s="167">
        <f t="shared" si="18"/>
        <v>47</v>
      </c>
      <c r="D692" s="49"/>
      <c r="E692" s="167"/>
      <c r="F692" s="167"/>
    </row>
    <row r="693" spans="1:6">
      <c r="A693" s="49">
        <v>37217</v>
      </c>
      <c r="B693" s="167">
        <v>6920</v>
      </c>
      <c r="C693" s="167">
        <f t="shared" si="18"/>
        <v>47</v>
      </c>
      <c r="D693" s="49"/>
      <c r="E693" s="167"/>
      <c r="F693" s="167"/>
    </row>
    <row r="694" spans="1:6">
      <c r="A694" s="49">
        <v>37218</v>
      </c>
      <c r="B694" s="167">
        <v>6930</v>
      </c>
      <c r="C694" s="167">
        <f t="shared" si="18"/>
        <v>47</v>
      </c>
      <c r="D694" s="49"/>
      <c r="E694" s="167"/>
      <c r="F694" s="167"/>
    </row>
    <row r="695" spans="1:6">
      <c r="A695" s="49">
        <v>37219</v>
      </c>
      <c r="B695" s="167">
        <v>6940</v>
      </c>
      <c r="C695" s="167">
        <f t="shared" si="18"/>
        <v>47</v>
      </c>
      <c r="D695" s="49"/>
      <c r="E695" s="167"/>
      <c r="F695" s="167"/>
    </row>
    <row r="696" spans="1:6">
      <c r="A696" s="49">
        <v>37220</v>
      </c>
      <c r="B696" s="167">
        <v>6950</v>
      </c>
      <c r="C696" s="167">
        <f t="shared" si="18"/>
        <v>47</v>
      </c>
      <c r="D696" s="49"/>
      <c r="E696" s="167"/>
      <c r="F696" s="167"/>
    </row>
    <row r="697" spans="1:6">
      <c r="A697" s="49">
        <v>37221</v>
      </c>
      <c r="B697" s="167">
        <v>6960</v>
      </c>
      <c r="C697" s="167">
        <f t="shared" si="18"/>
        <v>48</v>
      </c>
      <c r="D697" s="49"/>
      <c r="E697" s="167"/>
      <c r="F697" s="167"/>
    </row>
    <row r="698" spans="1:6">
      <c r="A698" s="49">
        <v>37222</v>
      </c>
      <c r="B698" s="167">
        <v>6970</v>
      </c>
      <c r="C698" s="167">
        <f t="shared" si="18"/>
        <v>48</v>
      </c>
      <c r="D698" s="49"/>
      <c r="E698" s="167"/>
      <c r="F698" s="167"/>
    </row>
    <row r="699" spans="1:6">
      <c r="A699" s="49">
        <v>37223</v>
      </c>
      <c r="B699" s="167">
        <v>6980</v>
      </c>
      <c r="C699" s="167">
        <f t="shared" si="18"/>
        <v>48</v>
      </c>
      <c r="D699" s="49"/>
      <c r="E699" s="167"/>
      <c r="F699" s="167"/>
    </row>
    <row r="700" spans="1:6">
      <c r="A700" s="49">
        <v>37224</v>
      </c>
      <c r="B700" s="167">
        <v>6990</v>
      </c>
      <c r="C700" s="167">
        <f t="shared" si="18"/>
        <v>48</v>
      </c>
      <c r="D700" s="49"/>
      <c r="E700" s="167"/>
      <c r="F700" s="167"/>
    </row>
    <row r="701" spans="1:6">
      <c r="A701" s="49">
        <v>37225</v>
      </c>
      <c r="B701" s="167">
        <v>7000</v>
      </c>
      <c r="C701" s="167">
        <f t="shared" si="18"/>
        <v>48</v>
      </c>
      <c r="D701" s="49"/>
      <c r="E701" s="167"/>
      <c r="F701" s="167"/>
    </row>
    <row r="702" spans="1:6">
      <c r="A702" s="49">
        <v>37226</v>
      </c>
      <c r="B702" s="167">
        <v>7010</v>
      </c>
      <c r="C702" s="167">
        <f t="shared" si="18"/>
        <v>48</v>
      </c>
      <c r="D702" s="49"/>
      <c r="E702" s="167"/>
      <c r="F702" s="167"/>
    </row>
    <row r="703" spans="1:6">
      <c r="A703" s="49">
        <v>37227</v>
      </c>
      <c r="B703" s="167">
        <v>7020</v>
      </c>
      <c r="C703" s="167">
        <f t="shared" si="18"/>
        <v>48</v>
      </c>
      <c r="D703" s="49"/>
      <c r="E703" s="167"/>
      <c r="F703" s="167"/>
    </row>
    <row r="704" spans="1:6">
      <c r="A704" s="49">
        <v>37228</v>
      </c>
      <c r="B704" s="167">
        <v>7030</v>
      </c>
      <c r="C704" s="167">
        <f t="shared" si="18"/>
        <v>49</v>
      </c>
      <c r="D704" s="49"/>
      <c r="E704" s="167"/>
      <c r="F704" s="167"/>
    </row>
    <row r="705" spans="1:6">
      <c r="A705" s="49">
        <v>37229</v>
      </c>
      <c r="B705" s="167">
        <v>7040</v>
      </c>
      <c r="C705" s="167">
        <f t="shared" si="18"/>
        <v>49</v>
      </c>
      <c r="D705" s="49"/>
      <c r="E705" s="167"/>
      <c r="F705" s="167"/>
    </row>
    <row r="706" spans="1:6">
      <c r="A706" s="49">
        <v>37230</v>
      </c>
      <c r="B706" s="167">
        <v>7050</v>
      </c>
      <c r="C706" s="167">
        <f t="shared" si="18"/>
        <v>49</v>
      </c>
      <c r="D706" s="49"/>
      <c r="E706" s="167"/>
      <c r="F706" s="167"/>
    </row>
    <row r="707" spans="1:6">
      <c r="A707" s="49">
        <v>37231</v>
      </c>
      <c r="B707" s="167">
        <v>7060</v>
      </c>
      <c r="C707" s="167">
        <f t="shared" ref="C707:C770" si="19">WEEKNUM(A707,2)</f>
        <v>49</v>
      </c>
      <c r="D707" s="49"/>
      <c r="E707" s="167"/>
      <c r="F707" s="167"/>
    </row>
    <row r="708" spans="1:6">
      <c r="A708" s="49">
        <v>37232</v>
      </c>
      <c r="B708" s="167">
        <v>7070</v>
      </c>
      <c r="C708" s="167">
        <f t="shared" si="19"/>
        <v>49</v>
      </c>
      <c r="D708" s="49"/>
      <c r="E708" s="167"/>
      <c r="F708" s="167"/>
    </row>
    <row r="709" spans="1:6">
      <c r="A709" s="49">
        <v>37233</v>
      </c>
      <c r="B709" s="167">
        <v>7080</v>
      </c>
      <c r="C709" s="167">
        <f t="shared" si="19"/>
        <v>49</v>
      </c>
      <c r="D709" s="49"/>
      <c r="E709" s="167"/>
      <c r="F709" s="167"/>
    </row>
    <row r="710" spans="1:6">
      <c r="A710" s="49">
        <v>37234</v>
      </c>
      <c r="B710" s="167">
        <v>7090</v>
      </c>
      <c r="C710" s="167">
        <f t="shared" si="19"/>
        <v>49</v>
      </c>
      <c r="D710" s="49"/>
      <c r="E710" s="167"/>
      <c r="F710" s="167"/>
    </row>
    <row r="711" spans="1:6">
      <c r="A711" s="49">
        <v>37235</v>
      </c>
      <c r="B711" s="167">
        <v>7100</v>
      </c>
      <c r="C711" s="167">
        <f t="shared" si="19"/>
        <v>50</v>
      </c>
      <c r="D711" s="49"/>
      <c r="E711" s="167"/>
      <c r="F711" s="167"/>
    </row>
    <row r="712" spans="1:6">
      <c r="A712" s="49">
        <v>37236</v>
      </c>
      <c r="B712" s="167">
        <v>7110</v>
      </c>
      <c r="C712" s="167">
        <f t="shared" si="19"/>
        <v>50</v>
      </c>
      <c r="D712" s="49"/>
      <c r="E712" s="167"/>
      <c r="F712" s="167"/>
    </row>
    <row r="713" spans="1:6">
      <c r="A713" s="49">
        <v>37237</v>
      </c>
      <c r="B713" s="167">
        <v>7120</v>
      </c>
      <c r="C713" s="167">
        <f t="shared" si="19"/>
        <v>50</v>
      </c>
      <c r="D713" s="49"/>
      <c r="E713" s="167"/>
      <c r="F713" s="167"/>
    </row>
    <row r="714" spans="1:6">
      <c r="A714" s="49">
        <v>37238</v>
      </c>
      <c r="B714" s="167">
        <v>7130</v>
      </c>
      <c r="C714" s="167">
        <f t="shared" si="19"/>
        <v>50</v>
      </c>
      <c r="D714" s="49"/>
      <c r="E714" s="167"/>
      <c r="F714" s="167"/>
    </row>
    <row r="715" spans="1:6">
      <c r="A715" s="49">
        <v>37239</v>
      </c>
      <c r="B715" s="167">
        <v>7140</v>
      </c>
      <c r="C715" s="167">
        <f t="shared" si="19"/>
        <v>50</v>
      </c>
      <c r="D715" s="49"/>
      <c r="E715" s="167"/>
      <c r="F715" s="167"/>
    </row>
    <row r="716" spans="1:6">
      <c r="A716" s="49">
        <v>37240</v>
      </c>
      <c r="B716" s="167">
        <v>7150</v>
      </c>
      <c r="C716" s="167">
        <f t="shared" si="19"/>
        <v>50</v>
      </c>
      <c r="D716" s="49"/>
      <c r="E716" s="167"/>
      <c r="F716" s="167"/>
    </row>
    <row r="717" spans="1:6">
      <c r="A717" s="49">
        <v>37241</v>
      </c>
      <c r="B717" s="167">
        <v>7160</v>
      </c>
      <c r="C717" s="167">
        <f t="shared" si="19"/>
        <v>50</v>
      </c>
      <c r="D717" s="49"/>
      <c r="E717" s="167"/>
      <c r="F717" s="167"/>
    </row>
    <row r="718" spans="1:6">
      <c r="A718" s="49">
        <v>37242</v>
      </c>
      <c r="B718" s="167">
        <v>7170</v>
      </c>
      <c r="C718" s="167">
        <f t="shared" si="19"/>
        <v>51</v>
      </c>
      <c r="D718" s="49"/>
      <c r="E718" s="167"/>
      <c r="F718" s="167"/>
    </row>
    <row r="719" spans="1:6">
      <c r="A719" s="49">
        <v>37243</v>
      </c>
      <c r="B719" s="167">
        <v>7180</v>
      </c>
      <c r="C719" s="167">
        <f t="shared" si="19"/>
        <v>51</v>
      </c>
      <c r="D719" s="49"/>
      <c r="E719" s="167"/>
      <c r="F719" s="167"/>
    </row>
    <row r="720" spans="1:6">
      <c r="A720" s="49">
        <v>37244</v>
      </c>
      <c r="B720" s="167">
        <v>7190</v>
      </c>
      <c r="C720" s="167">
        <f t="shared" si="19"/>
        <v>51</v>
      </c>
      <c r="D720" s="49"/>
      <c r="E720" s="167"/>
      <c r="F720" s="167"/>
    </row>
    <row r="721" spans="1:6">
      <c r="A721" s="49">
        <v>37245</v>
      </c>
      <c r="B721" s="167">
        <v>7200</v>
      </c>
      <c r="C721" s="167">
        <f t="shared" si="19"/>
        <v>51</v>
      </c>
      <c r="D721" s="49"/>
      <c r="E721" s="167"/>
      <c r="F721" s="167"/>
    </row>
    <row r="722" spans="1:6">
      <c r="A722" s="49">
        <v>37246</v>
      </c>
      <c r="B722" s="167">
        <v>7210</v>
      </c>
      <c r="C722" s="167">
        <f t="shared" si="19"/>
        <v>51</v>
      </c>
      <c r="D722" s="49"/>
      <c r="E722" s="167"/>
      <c r="F722" s="167"/>
    </row>
    <row r="723" spans="1:6">
      <c r="A723" s="49">
        <v>37247</v>
      </c>
      <c r="B723" s="167">
        <v>7220</v>
      </c>
      <c r="C723" s="167">
        <f t="shared" si="19"/>
        <v>51</v>
      </c>
      <c r="D723" s="49"/>
      <c r="E723" s="167"/>
      <c r="F723" s="167"/>
    </row>
    <row r="724" spans="1:6">
      <c r="A724" s="49">
        <v>37248</v>
      </c>
      <c r="B724" s="167">
        <v>7230</v>
      </c>
      <c r="C724" s="167">
        <f t="shared" si="19"/>
        <v>51</v>
      </c>
      <c r="D724" s="49"/>
      <c r="E724" s="167"/>
      <c r="F724" s="167"/>
    </row>
    <row r="725" spans="1:6">
      <c r="A725" s="49">
        <v>37249</v>
      </c>
      <c r="B725" s="167">
        <v>7240</v>
      </c>
      <c r="C725" s="167">
        <f t="shared" si="19"/>
        <v>52</v>
      </c>
      <c r="D725" s="49"/>
      <c r="E725" s="167"/>
      <c r="F725" s="167"/>
    </row>
    <row r="726" spans="1:6">
      <c r="A726" s="49">
        <v>37250</v>
      </c>
      <c r="B726" s="167">
        <v>7250</v>
      </c>
      <c r="C726" s="167">
        <f t="shared" si="19"/>
        <v>52</v>
      </c>
      <c r="D726" s="49"/>
      <c r="E726" s="167"/>
      <c r="F726" s="167"/>
    </row>
    <row r="727" spans="1:6">
      <c r="A727" s="49">
        <v>37251</v>
      </c>
      <c r="B727" s="167">
        <v>7260</v>
      </c>
      <c r="C727" s="167">
        <f t="shared" si="19"/>
        <v>52</v>
      </c>
      <c r="D727" s="49"/>
      <c r="E727" s="167"/>
      <c r="F727" s="167"/>
    </row>
    <row r="728" spans="1:6">
      <c r="A728" s="49">
        <v>37252</v>
      </c>
      <c r="B728" s="167">
        <v>7270</v>
      </c>
      <c r="C728" s="167">
        <f t="shared" si="19"/>
        <v>52</v>
      </c>
      <c r="D728" s="49"/>
      <c r="E728" s="167"/>
      <c r="F728" s="167"/>
    </row>
    <row r="729" spans="1:6">
      <c r="A729" s="49">
        <v>37253</v>
      </c>
      <c r="B729" s="167">
        <v>7280</v>
      </c>
      <c r="C729" s="167">
        <f t="shared" si="19"/>
        <v>52</v>
      </c>
      <c r="D729" s="49"/>
      <c r="E729" s="167"/>
      <c r="F729" s="167"/>
    </row>
    <row r="730" spans="1:6">
      <c r="A730" s="49">
        <v>37254</v>
      </c>
      <c r="B730" s="167">
        <v>7290</v>
      </c>
      <c r="C730" s="167">
        <f t="shared" si="19"/>
        <v>52</v>
      </c>
      <c r="D730" s="49"/>
      <c r="E730" s="167"/>
      <c r="F730" s="167"/>
    </row>
    <row r="731" spans="1:6">
      <c r="A731" s="49">
        <v>37255</v>
      </c>
      <c r="B731" s="167">
        <v>7300</v>
      </c>
      <c r="C731" s="167">
        <f t="shared" si="19"/>
        <v>52</v>
      </c>
      <c r="D731" s="49"/>
      <c r="E731" s="167"/>
      <c r="F731" s="167"/>
    </row>
    <row r="732" spans="1:6">
      <c r="A732" s="49">
        <v>37256</v>
      </c>
      <c r="B732" s="167">
        <v>7310</v>
      </c>
      <c r="C732" s="167">
        <f t="shared" si="19"/>
        <v>53</v>
      </c>
      <c r="D732" s="49"/>
      <c r="E732" s="167"/>
      <c r="F732" s="167"/>
    </row>
    <row r="733" spans="1:6">
      <c r="A733" s="49">
        <v>37257</v>
      </c>
      <c r="B733" s="167">
        <v>7320</v>
      </c>
      <c r="C733" s="167">
        <f t="shared" si="19"/>
        <v>1</v>
      </c>
      <c r="D733" s="49"/>
      <c r="E733" s="167"/>
      <c r="F733" s="167"/>
    </row>
    <row r="734" spans="1:6">
      <c r="A734" s="49">
        <v>37258</v>
      </c>
      <c r="B734" s="167">
        <v>7330</v>
      </c>
      <c r="C734" s="167">
        <f t="shared" si="19"/>
        <v>1</v>
      </c>
      <c r="D734" s="49"/>
      <c r="E734" s="167"/>
      <c r="F734" s="167"/>
    </row>
    <row r="735" spans="1:6">
      <c r="A735" s="49">
        <v>37259</v>
      </c>
      <c r="B735" s="167">
        <v>7340</v>
      </c>
      <c r="C735" s="167">
        <f t="shared" si="19"/>
        <v>1</v>
      </c>
      <c r="D735" s="49"/>
      <c r="E735" s="167"/>
      <c r="F735" s="167"/>
    </row>
    <row r="736" spans="1:6">
      <c r="A736" s="49">
        <v>37260</v>
      </c>
      <c r="B736" s="167">
        <v>7350</v>
      </c>
      <c r="C736" s="167">
        <f t="shared" si="19"/>
        <v>1</v>
      </c>
      <c r="D736" s="49"/>
      <c r="E736" s="167"/>
      <c r="F736" s="167"/>
    </row>
    <row r="737" spans="1:6">
      <c r="A737" s="49">
        <v>37261</v>
      </c>
      <c r="B737" s="167">
        <v>7360</v>
      </c>
      <c r="C737" s="167">
        <f t="shared" si="19"/>
        <v>1</v>
      </c>
      <c r="D737" s="49"/>
      <c r="E737" s="167"/>
      <c r="F737" s="167"/>
    </row>
    <row r="738" spans="1:6">
      <c r="A738" s="49">
        <v>37262</v>
      </c>
      <c r="B738" s="167">
        <v>7370</v>
      </c>
      <c r="C738" s="167">
        <f t="shared" si="19"/>
        <v>1</v>
      </c>
      <c r="D738" s="49"/>
      <c r="E738" s="167"/>
      <c r="F738" s="167"/>
    </row>
    <row r="739" spans="1:6">
      <c r="A739" s="49">
        <v>37263</v>
      </c>
      <c r="B739" s="167">
        <v>7380</v>
      </c>
      <c r="C739" s="167">
        <f t="shared" si="19"/>
        <v>2</v>
      </c>
      <c r="D739" s="49"/>
      <c r="E739" s="167"/>
      <c r="F739" s="167"/>
    </row>
    <row r="740" spans="1:6">
      <c r="A740" s="49">
        <v>37264</v>
      </c>
      <c r="B740" s="167">
        <v>7390</v>
      </c>
      <c r="C740" s="167">
        <f t="shared" si="19"/>
        <v>2</v>
      </c>
      <c r="D740" s="49"/>
      <c r="E740" s="167"/>
      <c r="F740" s="167"/>
    </row>
    <row r="741" spans="1:6">
      <c r="A741" s="49">
        <v>37265</v>
      </c>
      <c r="B741" s="167">
        <v>7400</v>
      </c>
      <c r="C741" s="167">
        <f t="shared" si="19"/>
        <v>2</v>
      </c>
      <c r="D741" s="49"/>
      <c r="E741" s="167"/>
      <c r="F741" s="167"/>
    </row>
    <row r="742" spans="1:6">
      <c r="A742" s="49">
        <v>37266</v>
      </c>
      <c r="B742" s="167">
        <v>7410</v>
      </c>
      <c r="C742" s="167">
        <f t="shared" si="19"/>
        <v>2</v>
      </c>
      <c r="D742" s="49"/>
      <c r="E742" s="167"/>
      <c r="F742" s="167"/>
    </row>
    <row r="743" spans="1:6">
      <c r="A743" s="49">
        <v>37267</v>
      </c>
      <c r="B743" s="167">
        <v>7420</v>
      </c>
      <c r="C743" s="167">
        <f t="shared" si="19"/>
        <v>2</v>
      </c>
      <c r="D743" s="49"/>
      <c r="E743" s="167"/>
      <c r="F743" s="167"/>
    </row>
    <row r="744" spans="1:6">
      <c r="A744" s="49">
        <v>37268</v>
      </c>
      <c r="B744" s="167">
        <v>7430</v>
      </c>
      <c r="C744" s="167">
        <f t="shared" si="19"/>
        <v>2</v>
      </c>
      <c r="D744" s="49"/>
      <c r="E744" s="167"/>
      <c r="F744" s="167"/>
    </row>
    <row r="745" spans="1:6">
      <c r="A745" s="49">
        <v>37269</v>
      </c>
      <c r="B745" s="167">
        <v>7440</v>
      </c>
      <c r="C745" s="167">
        <f t="shared" si="19"/>
        <v>2</v>
      </c>
      <c r="D745" s="49"/>
      <c r="E745" s="167"/>
      <c r="F745" s="167"/>
    </row>
    <row r="746" spans="1:6">
      <c r="A746" s="49">
        <v>37270</v>
      </c>
      <c r="B746" s="167">
        <v>7450</v>
      </c>
      <c r="C746" s="167">
        <f t="shared" si="19"/>
        <v>3</v>
      </c>
      <c r="D746" s="49"/>
      <c r="E746" s="167"/>
      <c r="F746" s="167"/>
    </row>
    <row r="747" spans="1:6">
      <c r="A747" s="49">
        <v>37271</v>
      </c>
      <c r="B747" s="167">
        <v>7460</v>
      </c>
      <c r="C747" s="167">
        <f t="shared" si="19"/>
        <v>3</v>
      </c>
      <c r="D747" s="49"/>
      <c r="E747" s="167"/>
      <c r="F747" s="167"/>
    </row>
    <row r="748" spans="1:6">
      <c r="A748" s="49">
        <v>37272</v>
      </c>
      <c r="B748" s="167">
        <v>7470</v>
      </c>
      <c r="C748" s="167">
        <f t="shared" si="19"/>
        <v>3</v>
      </c>
      <c r="D748" s="49"/>
      <c r="E748" s="167"/>
      <c r="F748" s="167"/>
    </row>
    <row r="749" spans="1:6">
      <c r="A749" s="49">
        <v>37273</v>
      </c>
      <c r="B749" s="167">
        <v>7480</v>
      </c>
      <c r="C749" s="167">
        <f t="shared" si="19"/>
        <v>3</v>
      </c>
      <c r="D749" s="49"/>
      <c r="E749" s="167"/>
      <c r="F749" s="167"/>
    </row>
    <row r="750" spans="1:6">
      <c r="A750" s="49">
        <v>37274</v>
      </c>
      <c r="B750" s="167">
        <v>7490</v>
      </c>
      <c r="C750" s="167">
        <f t="shared" si="19"/>
        <v>3</v>
      </c>
      <c r="D750" s="49"/>
      <c r="E750" s="167"/>
      <c r="F750" s="167"/>
    </row>
    <row r="751" spans="1:6">
      <c r="A751" s="49">
        <v>37275</v>
      </c>
      <c r="B751" s="167">
        <v>7500</v>
      </c>
      <c r="C751" s="167">
        <f t="shared" si="19"/>
        <v>3</v>
      </c>
      <c r="D751" s="49"/>
      <c r="E751" s="167"/>
      <c r="F751" s="167"/>
    </row>
    <row r="752" spans="1:6">
      <c r="A752" s="49">
        <v>37276</v>
      </c>
      <c r="B752" s="167">
        <v>7510</v>
      </c>
      <c r="C752" s="167">
        <f t="shared" si="19"/>
        <v>3</v>
      </c>
      <c r="D752" s="49"/>
      <c r="E752" s="167"/>
      <c r="F752" s="167"/>
    </row>
    <row r="753" spans="1:6">
      <c r="A753" s="49">
        <v>37277</v>
      </c>
      <c r="B753" s="167">
        <v>7520</v>
      </c>
      <c r="C753" s="167">
        <f t="shared" si="19"/>
        <v>4</v>
      </c>
      <c r="D753" s="49"/>
      <c r="E753" s="167"/>
      <c r="F753" s="167"/>
    </row>
    <row r="754" spans="1:6">
      <c r="A754" s="49">
        <v>37278</v>
      </c>
      <c r="B754" s="167">
        <v>7530</v>
      </c>
      <c r="C754" s="167">
        <f t="shared" si="19"/>
        <v>4</v>
      </c>
      <c r="D754" s="49"/>
      <c r="E754" s="167"/>
      <c r="F754" s="167"/>
    </row>
    <row r="755" spans="1:6">
      <c r="A755" s="49">
        <v>37279</v>
      </c>
      <c r="B755" s="167">
        <v>7540</v>
      </c>
      <c r="C755" s="167">
        <f t="shared" si="19"/>
        <v>4</v>
      </c>
      <c r="D755" s="49"/>
      <c r="E755" s="167"/>
      <c r="F755" s="167"/>
    </row>
    <row r="756" spans="1:6">
      <c r="A756" s="49">
        <v>37280</v>
      </c>
      <c r="B756" s="167">
        <v>7550</v>
      </c>
      <c r="C756" s="167">
        <f t="shared" si="19"/>
        <v>4</v>
      </c>
      <c r="D756" s="49"/>
      <c r="E756" s="167"/>
      <c r="F756" s="167"/>
    </row>
    <row r="757" spans="1:6">
      <c r="A757" s="49">
        <v>37281</v>
      </c>
      <c r="B757" s="167">
        <v>7560</v>
      </c>
      <c r="C757" s="167">
        <f t="shared" si="19"/>
        <v>4</v>
      </c>
      <c r="D757" s="49"/>
      <c r="E757" s="167"/>
      <c r="F757" s="167"/>
    </row>
    <row r="758" spans="1:6">
      <c r="A758" s="49">
        <v>37282</v>
      </c>
      <c r="B758" s="167">
        <v>7570</v>
      </c>
      <c r="C758" s="167">
        <f t="shared" si="19"/>
        <v>4</v>
      </c>
      <c r="D758" s="49"/>
      <c r="E758" s="167"/>
      <c r="F758" s="167"/>
    </row>
    <row r="759" spans="1:6">
      <c r="A759" s="49">
        <v>37283</v>
      </c>
      <c r="B759" s="167">
        <v>7580</v>
      </c>
      <c r="C759" s="167">
        <f t="shared" si="19"/>
        <v>4</v>
      </c>
      <c r="D759" s="49"/>
      <c r="E759" s="167"/>
      <c r="F759" s="167"/>
    </row>
    <row r="760" spans="1:6">
      <c r="A760" s="49">
        <v>37284</v>
      </c>
      <c r="B760" s="167">
        <v>7590</v>
      </c>
      <c r="C760" s="167">
        <f t="shared" si="19"/>
        <v>5</v>
      </c>
      <c r="D760" s="49"/>
      <c r="E760" s="167"/>
      <c r="F760" s="167"/>
    </row>
    <row r="761" spans="1:6">
      <c r="A761" s="49">
        <v>37285</v>
      </c>
      <c r="B761" s="167">
        <v>7600</v>
      </c>
      <c r="C761" s="167">
        <f t="shared" si="19"/>
        <v>5</v>
      </c>
      <c r="D761" s="49"/>
      <c r="E761" s="167"/>
      <c r="F761" s="167"/>
    </row>
    <row r="762" spans="1:6">
      <c r="A762" s="49">
        <v>37286</v>
      </c>
      <c r="B762" s="167">
        <v>7610</v>
      </c>
      <c r="C762" s="167">
        <f t="shared" si="19"/>
        <v>5</v>
      </c>
      <c r="D762" s="49"/>
      <c r="E762" s="167"/>
      <c r="F762" s="167"/>
    </row>
    <row r="763" spans="1:6">
      <c r="A763" s="49">
        <v>37287</v>
      </c>
      <c r="B763" s="167">
        <v>7620</v>
      </c>
      <c r="C763" s="167">
        <f t="shared" si="19"/>
        <v>5</v>
      </c>
      <c r="D763" s="49"/>
      <c r="E763" s="167"/>
      <c r="F763" s="167"/>
    </row>
    <row r="764" spans="1:6">
      <c r="A764" s="49">
        <v>37288</v>
      </c>
      <c r="B764" s="167">
        <v>7630</v>
      </c>
      <c r="C764" s="167">
        <f t="shared" si="19"/>
        <v>5</v>
      </c>
      <c r="D764" s="49"/>
      <c r="E764" s="167"/>
      <c r="F764" s="167"/>
    </row>
    <row r="765" spans="1:6">
      <c r="A765" s="49">
        <v>37289</v>
      </c>
      <c r="B765" s="167">
        <v>7640</v>
      </c>
      <c r="C765" s="167">
        <f t="shared" si="19"/>
        <v>5</v>
      </c>
      <c r="D765" s="49"/>
      <c r="E765" s="167"/>
      <c r="F765" s="167"/>
    </row>
    <row r="766" spans="1:6">
      <c r="A766" s="49">
        <v>37290</v>
      </c>
      <c r="B766" s="167">
        <v>7650</v>
      </c>
      <c r="C766" s="167">
        <f t="shared" si="19"/>
        <v>5</v>
      </c>
      <c r="D766" s="49"/>
      <c r="E766" s="167"/>
      <c r="F766" s="167"/>
    </row>
    <row r="767" spans="1:6">
      <c r="A767" s="49">
        <v>37291</v>
      </c>
      <c r="B767" s="167">
        <v>7660</v>
      </c>
      <c r="C767" s="167">
        <f t="shared" si="19"/>
        <v>6</v>
      </c>
      <c r="D767" s="49"/>
      <c r="E767" s="167"/>
      <c r="F767" s="167"/>
    </row>
    <row r="768" spans="1:6">
      <c r="A768" s="49">
        <v>37292</v>
      </c>
      <c r="B768" s="167">
        <v>7670</v>
      </c>
      <c r="C768" s="167">
        <f t="shared" si="19"/>
        <v>6</v>
      </c>
      <c r="D768" s="49"/>
      <c r="E768" s="167"/>
      <c r="F768" s="167"/>
    </row>
    <row r="769" spans="1:6">
      <c r="A769" s="49">
        <v>37293</v>
      </c>
      <c r="B769" s="167">
        <v>7680</v>
      </c>
      <c r="C769" s="167">
        <f t="shared" si="19"/>
        <v>6</v>
      </c>
      <c r="D769" s="49"/>
      <c r="E769" s="167"/>
      <c r="F769" s="167"/>
    </row>
    <row r="770" spans="1:6">
      <c r="A770" s="49">
        <v>37294</v>
      </c>
      <c r="B770" s="167">
        <v>7690</v>
      </c>
      <c r="C770" s="167">
        <f t="shared" si="19"/>
        <v>6</v>
      </c>
      <c r="D770" s="49"/>
      <c r="E770" s="167"/>
      <c r="F770" s="167"/>
    </row>
    <row r="771" spans="1:6">
      <c r="A771" s="49">
        <v>37295</v>
      </c>
      <c r="B771" s="167">
        <v>7700</v>
      </c>
      <c r="C771" s="167">
        <f t="shared" ref="C771:C834" si="20">WEEKNUM(A771,2)</f>
        <v>6</v>
      </c>
      <c r="D771" s="49"/>
      <c r="E771" s="167"/>
      <c r="F771" s="167"/>
    </row>
    <row r="772" spans="1:6">
      <c r="A772" s="49">
        <v>37296</v>
      </c>
      <c r="B772" s="167">
        <v>7710</v>
      </c>
      <c r="C772" s="167">
        <f t="shared" si="20"/>
        <v>6</v>
      </c>
      <c r="D772" s="49"/>
      <c r="E772" s="167"/>
      <c r="F772" s="167"/>
    </row>
    <row r="773" spans="1:6">
      <c r="A773" s="49">
        <v>37297</v>
      </c>
      <c r="B773" s="167">
        <v>7720</v>
      </c>
      <c r="C773" s="167">
        <f t="shared" si="20"/>
        <v>6</v>
      </c>
      <c r="D773" s="49"/>
      <c r="E773" s="167"/>
      <c r="F773" s="167"/>
    </row>
    <row r="774" spans="1:6">
      <c r="A774" s="49">
        <v>37298</v>
      </c>
      <c r="B774" s="167">
        <v>7730</v>
      </c>
      <c r="C774" s="167">
        <f t="shared" si="20"/>
        <v>7</v>
      </c>
      <c r="D774" s="49"/>
      <c r="E774" s="167"/>
      <c r="F774" s="167"/>
    </row>
    <row r="775" spans="1:6">
      <c r="A775" s="49">
        <v>37299</v>
      </c>
      <c r="B775" s="167">
        <v>7740</v>
      </c>
      <c r="C775" s="167">
        <f t="shared" si="20"/>
        <v>7</v>
      </c>
      <c r="D775" s="49"/>
      <c r="E775" s="167"/>
      <c r="F775" s="167"/>
    </row>
    <row r="776" spans="1:6">
      <c r="A776" s="49">
        <v>37300</v>
      </c>
      <c r="B776" s="167">
        <v>7750</v>
      </c>
      <c r="C776" s="167">
        <f t="shared" si="20"/>
        <v>7</v>
      </c>
      <c r="D776" s="49"/>
      <c r="E776" s="167"/>
      <c r="F776" s="167"/>
    </row>
    <row r="777" spans="1:6">
      <c r="A777" s="49">
        <v>37301</v>
      </c>
      <c r="B777" s="167">
        <v>7760</v>
      </c>
      <c r="C777" s="167">
        <f t="shared" si="20"/>
        <v>7</v>
      </c>
      <c r="D777" s="49"/>
      <c r="E777" s="167"/>
      <c r="F777" s="167"/>
    </row>
    <row r="778" spans="1:6">
      <c r="A778" s="49">
        <v>37302</v>
      </c>
      <c r="B778" s="167">
        <v>7770</v>
      </c>
      <c r="C778" s="167">
        <f t="shared" si="20"/>
        <v>7</v>
      </c>
      <c r="D778" s="49"/>
      <c r="E778" s="167"/>
      <c r="F778" s="167"/>
    </row>
    <row r="779" spans="1:6">
      <c r="A779" s="49">
        <v>37303</v>
      </c>
      <c r="B779" s="167">
        <v>7780</v>
      </c>
      <c r="C779" s="167">
        <f t="shared" si="20"/>
        <v>7</v>
      </c>
      <c r="D779" s="49"/>
      <c r="E779" s="167"/>
      <c r="F779" s="167"/>
    </row>
    <row r="780" spans="1:6">
      <c r="A780" s="49">
        <v>37304</v>
      </c>
      <c r="B780" s="167">
        <v>7790</v>
      </c>
      <c r="C780" s="167">
        <f t="shared" si="20"/>
        <v>7</v>
      </c>
      <c r="D780" s="49"/>
      <c r="E780" s="167"/>
      <c r="F780" s="167"/>
    </row>
    <row r="781" spans="1:6">
      <c r="A781" s="49">
        <v>37305</v>
      </c>
      <c r="B781" s="167">
        <v>7800</v>
      </c>
      <c r="C781" s="167">
        <f t="shared" si="20"/>
        <v>8</v>
      </c>
      <c r="D781" s="49"/>
      <c r="E781" s="167"/>
      <c r="F781" s="167"/>
    </row>
    <row r="782" spans="1:6">
      <c r="A782" s="49">
        <v>37306</v>
      </c>
      <c r="B782" s="167">
        <v>7810</v>
      </c>
      <c r="C782" s="167">
        <f t="shared" si="20"/>
        <v>8</v>
      </c>
      <c r="D782" s="49"/>
      <c r="E782" s="167"/>
      <c r="F782" s="167"/>
    </row>
    <row r="783" spans="1:6">
      <c r="A783" s="49">
        <v>37307</v>
      </c>
      <c r="B783" s="167">
        <v>7820</v>
      </c>
      <c r="C783" s="167">
        <f t="shared" si="20"/>
        <v>8</v>
      </c>
      <c r="D783" s="49"/>
      <c r="E783" s="167"/>
      <c r="F783" s="167"/>
    </row>
    <row r="784" spans="1:6">
      <c r="A784" s="49">
        <v>37308</v>
      </c>
      <c r="B784" s="167">
        <v>7830</v>
      </c>
      <c r="C784" s="167">
        <f t="shared" si="20"/>
        <v>8</v>
      </c>
      <c r="D784" s="49"/>
      <c r="E784" s="167"/>
      <c r="F784" s="167"/>
    </row>
    <row r="785" spans="1:6">
      <c r="A785" s="49">
        <v>37309</v>
      </c>
      <c r="B785" s="167">
        <v>7840</v>
      </c>
      <c r="C785" s="167">
        <f t="shared" si="20"/>
        <v>8</v>
      </c>
      <c r="D785" s="49"/>
      <c r="E785" s="167"/>
      <c r="F785" s="167"/>
    </row>
    <row r="786" spans="1:6">
      <c r="A786" s="49">
        <v>37310</v>
      </c>
      <c r="B786" s="167">
        <v>7850</v>
      </c>
      <c r="C786" s="167">
        <f t="shared" si="20"/>
        <v>8</v>
      </c>
      <c r="D786" s="49"/>
      <c r="E786" s="167"/>
      <c r="F786" s="167"/>
    </row>
    <row r="787" spans="1:6">
      <c r="A787" s="49">
        <v>37311</v>
      </c>
      <c r="B787" s="167">
        <v>7860</v>
      </c>
      <c r="C787" s="167">
        <f t="shared" si="20"/>
        <v>8</v>
      </c>
      <c r="D787" s="49"/>
      <c r="E787" s="167"/>
      <c r="F787" s="167"/>
    </row>
    <row r="788" spans="1:6">
      <c r="A788" s="49">
        <v>37312</v>
      </c>
      <c r="B788" s="167">
        <v>7870</v>
      </c>
      <c r="C788" s="167">
        <f t="shared" si="20"/>
        <v>9</v>
      </c>
      <c r="D788" s="49"/>
      <c r="E788" s="167"/>
      <c r="F788" s="167"/>
    </row>
    <row r="789" spans="1:6">
      <c r="A789" s="49">
        <v>37313</v>
      </c>
      <c r="B789" s="167">
        <v>7880</v>
      </c>
      <c r="C789" s="167">
        <f t="shared" si="20"/>
        <v>9</v>
      </c>
      <c r="D789" s="49"/>
      <c r="E789" s="167"/>
      <c r="F789" s="167"/>
    </row>
    <row r="790" spans="1:6">
      <c r="A790" s="49">
        <v>37314</v>
      </c>
      <c r="B790" s="167">
        <v>7890</v>
      </c>
      <c r="C790" s="167">
        <f t="shared" si="20"/>
        <v>9</v>
      </c>
      <c r="D790" s="49"/>
      <c r="E790" s="167"/>
      <c r="F790" s="167"/>
    </row>
    <row r="791" spans="1:6">
      <c r="A791" s="49">
        <v>37315</v>
      </c>
      <c r="B791" s="167">
        <v>7900</v>
      </c>
      <c r="C791" s="167">
        <f t="shared" si="20"/>
        <v>9</v>
      </c>
      <c r="D791" s="49"/>
      <c r="E791" s="167"/>
      <c r="F791" s="167"/>
    </row>
    <row r="792" spans="1:6">
      <c r="A792" s="49">
        <v>37316</v>
      </c>
      <c r="B792" s="167">
        <v>7910</v>
      </c>
      <c r="C792" s="167">
        <f t="shared" si="20"/>
        <v>9</v>
      </c>
      <c r="D792" s="49"/>
      <c r="E792" s="167"/>
      <c r="F792" s="167"/>
    </row>
    <row r="793" spans="1:6">
      <c r="A793" s="49">
        <v>37317</v>
      </c>
      <c r="B793" s="167">
        <v>7920</v>
      </c>
      <c r="C793" s="167">
        <f t="shared" si="20"/>
        <v>9</v>
      </c>
      <c r="D793" s="49"/>
      <c r="E793" s="167"/>
      <c r="F793" s="167"/>
    </row>
    <row r="794" spans="1:6">
      <c r="A794" s="49">
        <v>37318</v>
      </c>
      <c r="B794" s="167">
        <v>7930</v>
      </c>
      <c r="C794" s="167">
        <f t="shared" si="20"/>
        <v>9</v>
      </c>
      <c r="D794" s="49"/>
      <c r="E794" s="167"/>
      <c r="F794" s="167"/>
    </row>
    <row r="795" spans="1:6">
      <c r="A795" s="49">
        <v>37319</v>
      </c>
      <c r="B795" s="167">
        <v>7940</v>
      </c>
      <c r="C795" s="167">
        <f t="shared" si="20"/>
        <v>10</v>
      </c>
      <c r="D795" s="49"/>
      <c r="E795" s="167"/>
      <c r="F795" s="167"/>
    </row>
    <row r="796" spans="1:6">
      <c r="A796" s="49">
        <v>37320</v>
      </c>
      <c r="B796" s="167">
        <v>7950</v>
      </c>
      <c r="C796" s="167">
        <f t="shared" si="20"/>
        <v>10</v>
      </c>
      <c r="D796" s="49"/>
      <c r="E796" s="167"/>
      <c r="F796" s="167"/>
    </row>
    <row r="797" spans="1:6">
      <c r="A797" s="49">
        <v>37321</v>
      </c>
      <c r="B797" s="167">
        <v>7960</v>
      </c>
      <c r="C797" s="167">
        <f t="shared" si="20"/>
        <v>10</v>
      </c>
      <c r="D797" s="49"/>
      <c r="E797" s="167"/>
      <c r="F797" s="167"/>
    </row>
    <row r="798" spans="1:6">
      <c r="A798" s="49">
        <v>37322</v>
      </c>
      <c r="B798" s="167">
        <v>7970</v>
      </c>
      <c r="C798" s="167">
        <f t="shared" si="20"/>
        <v>10</v>
      </c>
      <c r="D798" s="49"/>
      <c r="E798" s="167"/>
      <c r="F798" s="167"/>
    </row>
    <row r="799" spans="1:6">
      <c r="A799" s="49">
        <v>37323</v>
      </c>
      <c r="B799" s="167">
        <v>7980</v>
      </c>
      <c r="C799" s="167">
        <f t="shared" si="20"/>
        <v>10</v>
      </c>
      <c r="D799" s="49"/>
      <c r="E799" s="167"/>
      <c r="F799" s="167"/>
    </row>
    <row r="800" spans="1:6">
      <c r="A800" s="49">
        <v>37324</v>
      </c>
      <c r="B800" s="167">
        <v>7990</v>
      </c>
      <c r="C800" s="167">
        <f t="shared" si="20"/>
        <v>10</v>
      </c>
      <c r="D800" s="49"/>
      <c r="E800" s="167"/>
      <c r="F800" s="167"/>
    </row>
    <row r="801" spans="1:6">
      <c r="A801" s="49">
        <v>37325</v>
      </c>
      <c r="B801" s="167">
        <v>8000</v>
      </c>
      <c r="C801" s="167">
        <f t="shared" si="20"/>
        <v>10</v>
      </c>
      <c r="D801" s="49"/>
      <c r="E801" s="167"/>
      <c r="F801" s="167"/>
    </row>
    <row r="802" spans="1:6">
      <c r="A802" s="49">
        <v>37326</v>
      </c>
      <c r="B802" s="167">
        <v>8010</v>
      </c>
      <c r="C802" s="167">
        <f t="shared" si="20"/>
        <v>11</v>
      </c>
      <c r="D802" s="49"/>
      <c r="E802" s="167"/>
      <c r="F802" s="167"/>
    </row>
    <row r="803" spans="1:6">
      <c r="A803" s="49">
        <v>37327</v>
      </c>
      <c r="B803" s="167">
        <v>8020</v>
      </c>
      <c r="C803" s="167">
        <f t="shared" si="20"/>
        <v>11</v>
      </c>
      <c r="D803" s="49"/>
      <c r="E803" s="167"/>
      <c r="F803" s="167"/>
    </row>
    <row r="804" spans="1:6">
      <c r="A804" s="49">
        <v>37328</v>
      </c>
      <c r="B804" s="167">
        <v>8030</v>
      </c>
      <c r="C804" s="167">
        <f t="shared" si="20"/>
        <v>11</v>
      </c>
      <c r="D804" s="49"/>
      <c r="E804" s="167"/>
      <c r="F804" s="167"/>
    </row>
    <row r="805" spans="1:6">
      <c r="A805" s="49">
        <v>37329</v>
      </c>
      <c r="B805" s="167">
        <v>8040</v>
      </c>
      <c r="C805" s="167">
        <f t="shared" si="20"/>
        <v>11</v>
      </c>
      <c r="D805" s="49"/>
      <c r="E805" s="167"/>
      <c r="F805" s="167"/>
    </row>
    <row r="806" spans="1:6">
      <c r="A806" s="49">
        <v>37330</v>
      </c>
      <c r="B806" s="167">
        <v>8050</v>
      </c>
      <c r="C806" s="167">
        <f t="shared" si="20"/>
        <v>11</v>
      </c>
      <c r="D806" s="49"/>
      <c r="E806" s="167"/>
      <c r="F806" s="167"/>
    </row>
    <row r="807" spans="1:6">
      <c r="A807" s="49">
        <v>37331</v>
      </c>
      <c r="B807" s="167">
        <v>8060</v>
      </c>
      <c r="C807" s="167">
        <f t="shared" si="20"/>
        <v>11</v>
      </c>
      <c r="D807" s="49"/>
      <c r="E807" s="167"/>
      <c r="F807" s="167"/>
    </row>
    <row r="808" spans="1:6">
      <c r="A808" s="49">
        <v>37332</v>
      </c>
      <c r="B808" s="167">
        <v>8070</v>
      </c>
      <c r="C808" s="167">
        <f t="shared" si="20"/>
        <v>11</v>
      </c>
      <c r="D808" s="49"/>
      <c r="E808" s="167"/>
      <c r="F808" s="167"/>
    </row>
    <row r="809" spans="1:6">
      <c r="A809" s="49">
        <v>37333</v>
      </c>
      <c r="B809" s="167">
        <v>8080</v>
      </c>
      <c r="C809" s="167">
        <f t="shared" si="20"/>
        <v>12</v>
      </c>
      <c r="D809" s="49"/>
      <c r="E809" s="167"/>
      <c r="F809" s="167"/>
    </row>
    <row r="810" spans="1:6">
      <c r="A810" s="49">
        <v>37334</v>
      </c>
      <c r="B810" s="167">
        <v>8090</v>
      </c>
      <c r="C810" s="167">
        <f t="shared" si="20"/>
        <v>12</v>
      </c>
      <c r="D810" s="49"/>
      <c r="E810" s="167"/>
      <c r="F810" s="167"/>
    </row>
    <row r="811" spans="1:6">
      <c r="A811" s="49">
        <v>37335</v>
      </c>
      <c r="B811" s="167">
        <v>8100</v>
      </c>
      <c r="C811" s="167">
        <f t="shared" si="20"/>
        <v>12</v>
      </c>
      <c r="D811" s="49"/>
      <c r="E811" s="167"/>
      <c r="F811" s="167"/>
    </row>
    <row r="812" spans="1:6">
      <c r="A812" s="49">
        <v>37336</v>
      </c>
      <c r="B812" s="167">
        <v>8110</v>
      </c>
      <c r="C812" s="167">
        <f t="shared" si="20"/>
        <v>12</v>
      </c>
      <c r="D812" s="49"/>
      <c r="E812" s="167"/>
      <c r="F812" s="167"/>
    </row>
    <row r="813" spans="1:6">
      <c r="A813" s="49">
        <v>37337</v>
      </c>
      <c r="B813" s="167">
        <v>8120</v>
      </c>
      <c r="C813" s="167">
        <f t="shared" si="20"/>
        <v>12</v>
      </c>
      <c r="D813" s="49"/>
      <c r="E813" s="167"/>
      <c r="F813" s="167"/>
    </row>
    <row r="814" spans="1:6">
      <c r="A814" s="49">
        <v>37338</v>
      </c>
      <c r="B814" s="167">
        <v>8130</v>
      </c>
      <c r="C814" s="167">
        <f t="shared" si="20"/>
        <v>12</v>
      </c>
      <c r="D814" s="49"/>
      <c r="E814" s="167"/>
      <c r="F814" s="167"/>
    </row>
    <row r="815" spans="1:6">
      <c r="A815" s="49">
        <v>37339</v>
      </c>
      <c r="B815" s="167">
        <v>8140</v>
      </c>
      <c r="C815" s="167">
        <f t="shared" si="20"/>
        <v>12</v>
      </c>
      <c r="D815" s="49"/>
      <c r="E815" s="167"/>
      <c r="F815" s="167"/>
    </row>
    <row r="816" spans="1:6">
      <c r="A816" s="49">
        <v>37340</v>
      </c>
      <c r="B816" s="167">
        <v>8150</v>
      </c>
      <c r="C816" s="167">
        <f t="shared" si="20"/>
        <v>13</v>
      </c>
      <c r="D816" s="49"/>
      <c r="E816" s="167"/>
      <c r="F816" s="167"/>
    </row>
    <row r="817" spans="1:6">
      <c r="A817" s="49">
        <v>37341</v>
      </c>
      <c r="B817" s="167">
        <v>8160</v>
      </c>
      <c r="C817" s="167">
        <f t="shared" si="20"/>
        <v>13</v>
      </c>
      <c r="D817" s="49"/>
      <c r="E817" s="167"/>
      <c r="F817" s="167"/>
    </row>
    <row r="818" spans="1:6">
      <c r="A818" s="49">
        <v>37342</v>
      </c>
      <c r="B818" s="167">
        <v>8170</v>
      </c>
      <c r="C818" s="167">
        <f t="shared" si="20"/>
        <v>13</v>
      </c>
      <c r="D818" s="49"/>
      <c r="E818" s="167"/>
      <c r="F818" s="167"/>
    </row>
    <row r="819" spans="1:6">
      <c r="A819" s="49">
        <v>37343</v>
      </c>
      <c r="B819" s="167">
        <v>8180</v>
      </c>
      <c r="C819" s="167">
        <f t="shared" si="20"/>
        <v>13</v>
      </c>
      <c r="D819" s="49"/>
      <c r="E819" s="167"/>
      <c r="F819" s="167"/>
    </row>
    <row r="820" spans="1:6">
      <c r="A820" s="49">
        <v>37344</v>
      </c>
      <c r="B820" s="167">
        <v>8190</v>
      </c>
      <c r="C820" s="167">
        <f t="shared" si="20"/>
        <v>13</v>
      </c>
      <c r="D820" s="49"/>
      <c r="E820" s="167"/>
      <c r="F820" s="167"/>
    </row>
    <row r="821" spans="1:6">
      <c r="A821" s="49">
        <v>37345</v>
      </c>
      <c r="B821" s="167">
        <v>8200</v>
      </c>
      <c r="C821" s="167">
        <f t="shared" si="20"/>
        <v>13</v>
      </c>
      <c r="D821" s="49"/>
      <c r="E821" s="167"/>
      <c r="F821" s="167"/>
    </row>
    <row r="822" spans="1:6">
      <c r="A822" s="49">
        <v>37346</v>
      </c>
      <c r="B822" s="167">
        <v>8210</v>
      </c>
      <c r="C822" s="167">
        <f t="shared" si="20"/>
        <v>13</v>
      </c>
      <c r="D822" s="49"/>
      <c r="E822" s="167"/>
      <c r="F822" s="167"/>
    </row>
    <row r="823" spans="1:6">
      <c r="A823" s="49">
        <v>37347</v>
      </c>
      <c r="B823" s="167">
        <v>8220</v>
      </c>
      <c r="C823" s="167">
        <f t="shared" si="20"/>
        <v>14</v>
      </c>
      <c r="D823" s="49"/>
      <c r="E823" s="167"/>
      <c r="F823" s="167"/>
    </row>
    <row r="824" spans="1:6">
      <c r="A824" s="49">
        <v>37348</v>
      </c>
      <c r="B824" s="167">
        <v>8230</v>
      </c>
      <c r="C824" s="167">
        <f t="shared" si="20"/>
        <v>14</v>
      </c>
      <c r="D824" s="49"/>
      <c r="E824" s="167"/>
      <c r="F824" s="167"/>
    </row>
    <row r="825" spans="1:6">
      <c r="A825" s="49">
        <v>37349</v>
      </c>
      <c r="B825" s="167">
        <v>8240</v>
      </c>
      <c r="C825" s="167">
        <f t="shared" si="20"/>
        <v>14</v>
      </c>
      <c r="D825" s="49"/>
      <c r="E825" s="167"/>
      <c r="F825" s="167"/>
    </row>
    <row r="826" spans="1:6">
      <c r="A826" s="49">
        <v>37350</v>
      </c>
      <c r="B826" s="167">
        <v>8250</v>
      </c>
      <c r="C826" s="167">
        <f t="shared" si="20"/>
        <v>14</v>
      </c>
      <c r="D826" s="49"/>
      <c r="E826" s="167"/>
      <c r="F826" s="167"/>
    </row>
    <row r="827" spans="1:6">
      <c r="A827" s="49">
        <v>37351</v>
      </c>
      <c r="B827" s="167">
        <v>8260</v>
      </c>
      <c r="C827" s="167">
        <f t="shared" si="20"/>
        <v>14</v>
      </c>
      <c r="D827" s="49"/>
      <c r="E827" s="167"/>
      <c r="F827" s="167"/>
    </row>
    <row r="828" spans="1:6">
      <c r="A828" s="49">
        <v>37352</v>
      </c>
      <c r="B828" s="167">
        <v>8270</v>
      </c>
      <c r="C828" s="167">
        <f t="shared" si="20"/>
        <v>14</v>
      </c>
      <c r="D828" s="49"/>
      <c r="E828" s="167"/>
      <c r="F828" s="167"/>
    </row>
    <row r="829" spans="1:6">
      <c r="A829" s="49">
        <v>37353</v>
      </c>
      <c r="B829" s="167">
        <v>8280</v>
      </c>
      <c r="C829" s="167">
        <f t="shared" si="20"/>
        <v>14</v>
      </c>
      <c r="D829" s="49"/>
      <c r="E829" s="167"/>
      <c r="F829" s="167"/>
    </row>
    <row r="830" spans="1:6">
      <c r="A830" s="49">
        <v>37354</v>
      </c>
      <c r="B830" s="167">
        <v>8290</v>
      </c>
      <c r="C830" s="167">
        <f t="shared" si="20"/>
        <v>15</v>
      </c>
      <c r="D830" s="49"/>
      <c r="E830" s="167"/>
      <c r="F830" s="167"/>
    </row>
    <row r="831" spans="1:6">
      <c r="A831" s="49">
        <v>37355</v>
      </c>
      <c r="B831" s="167">
        <v>8300</v>
      </c>
      <c r="C831" s="167">
        <f t="shared" si="20"/>
        <v>15</v>
      </c>
      <c r="D831" s="49"/>
      <c r="E831" s="167"/>
      <c r="F831" s="167"/>
    </row>
    <row r="832" spans="1:6">
      <c r="A832" s="49">
        <v>37356</v>
      </c>
      <c r="B832" s="167">
        <v>8310</v>
      </c>
      <c r="C832" s="167">
        <f t="shared" si="20"/>
        <v>15</v>
      </c>
      <c r="D832" s="49"/>
      <c r="E832" s="167"/>
      <c r="F832" s="167"/>
    </row>
    <row r="833" spans="1:6">
      <c r="A833" s="49">
        <v>37357</v>
      </c>
      <c r="B833" s="167">
        <v>8320</v>
      </c>
      <c r="C833" s="167">
        <f t="shared" si="20"/>
        <v>15</v>
      </c>
      <c r="D833" s="49"/>
      <c r="E833" s="167"/>
      <c r="F833" s="167"/>
    </row>
    <row r="834" spans="1:6">
      <c r="A834" s="49">
        <v>37358</v>
      </c>
      <c r="B834" s="167">
        <v>8330</v>
      </c>
      <c r="C834" s="167">
        <f t="shared" si="20"/>
        <v>15</v>
      </c>
      <c r="D834" s="49"/>
      <c r="E834" s="167"/>
      <c r="F834" s="167"/>
    </row>
    <row r="835" spans="1:6">
      <c r="A835" s="49">
        <v>37359</v>
      </c>
      <c r="B835" s="167">
        <v>8340</v>
      </c>
      <c r="C835" s="167">
        <f t="shared" ref="C835:C898" si="21">WEEKNUM(A835,2)</f>
        <v>15</v>
      </c>
      <c r="D835" s="49"/>
      <c r="E835" s="167"/>
      <c r="F835" s="167"/>
    </row>
    <row r="836" spans="1:6">
      <c r="A836" s="49">
        <v>37360</v>
      </c>
      <c r="B836" s="167">
        <v>8350</v>
      </c>
      <c r="C836" s="167">
        <f t="shared" si="21"/>
        <v>15</v>
      </c>
      <c r="D836" s="49"/>
      <c r="E836" s="167"/>
      <c r="F836" s="167"/>
    </row>
    <row r="837" spans="1:6">
      <c r="A837" s="49">
        <v>37361</v>
      </c>
      <c r="B837" s="167">
        <v>8360</v>
      </c>
      <c r="C837" s="167">
        <f t="shared" si="21"/>
        <v>16</v>
      </c>
      <c r="D837" s="49"/>
      <c r="E837" s="167"/>
      <c r="F837" s="167"/>
    </row>
    <row r="838" spans="1:6">
      <c r="A838" s="49">
        <v>37362</v>
      </c>
      <c r="B838" s="167">
        <v>8370</v>
      </c>
      <c r="C838" s="167">
        <f t="shared" si="21"/>
        <v>16</v>
      </c>
      <c r="D838" s="49"/>
      <c r="E838" s="167"/>
      <c r="F838" s="167"/>
    </row>
    <row r="839" spans="1:6">
      <c r="A839" s="49">
        <v>37363</v>
      </c>
      <c r="B839" s="167">
        <v>8380</v>
      </c>
      <c r="C839" s="167">
        <f t="shared" si="21"/>
        <v>16</v>
      </c>
      <c r="D839" s="49"/>
      <c r="E839" s="167"/>
      <c r="F839" s="167"/>
    </row>
    <row r="840" spans="1:6">
      <c r="A840" s="49">
        <v>37364</v>
      </c>
      <c r="B840" s="167">
        <v>8390</v>
      </c>
      <c r="C840" s="167">
        <f t="shared" si="21"/>
        <v>16</v>
      </c>
      <c r="D840" s="49"/>
      <c r="E840" s="167"/>
      <c r="F840" s="167"/>
    </row>
    <row r="841" spans="1:6">
      <c r="A841" s="49">
        <v>37365</v>
      </c>
      <c r="B841" s="167">
        <v>8400</v>
      </c>
      <c r="C841" s="167">
        <f t="shared" si="21"/>
        <v>16</v>
      </c>
      <c r="D841" s="49"/>
      <c r="E841" s="167"/>
      <c r="F841" s="167"/>
    </row>
    <row r="842" spans="1:6">
      <c r="A842" s="49">
        <v>37366</v>
      </c>
      <c r="B842" s="167">
        <v>8410</v>
      </c>
      <c r="C842" s="167">
        <f t="shared" si="21"/>
        <v>16</v>
      </c>
      <c r="D842" s="49"/>
      <c r="E842" s="167"/>
      <c r="F842" s="167"/>
    </row>
    <row r="843" spans="1:6">
      <c r="A843" s="49">
        <v>37367</v>
      </c>
      <c r="B843" s="167">
        <v>8420</v>
      </c>
      <c r="C843" s="167">
        <f t="shared" si="21"/>
        <v>16</v>
      </c>
      <c r="D843" s="49"/>
      <c r="E843" s="167"/>
      <c r="F843" s="167"/>
    </row>
    <row r="844" spans="1:6">
      <c r="A844" s="49">
        <v>37368</v>
      </c>
      <c r="B844" s="167">
        <v>8430</v>
      </c>
      <c r="C844" s="167">
        <f t="shared" si="21"/>
        <v>17</v>
      </c>
      <c r="D844" s="49"/>
      <c r="E844" s="167"/>
      <c r="F844" s="167"/>
    </row>
    <row r="845" spans="1:6">
      <c r="A845" s="49">
        <v>37369</v>
      </c>
      <c r="B845" s="167">
        <v>8440</v>
      </c>
      <c r="C845" s="167">
        <f t="shared" si="21"/>
        <v>17</v>
      </c>
      <c r="D845" s="49"/>
      <c r="E845" s="167"/>
      <c r="F845" s="167"/>
    </row>
    <row r="846" spans="1:6">
      <c r="A846" s="49">
        <v>37370</v>
      </c>
      <c r="B846" s="167">
        <v>8450</v>
      </c>
      <c r="C846" s="167">
        <f t="shared" si="21"/>
        <v>17</v>
      </c>
      <c r="D846" s="49"/>
      <c r="E846" s="167"/>
      <c r="F846" s="167"/>
    </row>
    <row r="847" spans="1:6">
      <c r="A847" s="49">
        <v>37371</v>
      </c>
      <c r="B847" s="167">
        <v>8460</v>
      </c>
      <c r="C847" s="167">
        <f t="shared" si="21"/>
        <v>17</v>
      </c>
      <c r="D847" s="49"/>
      <c r="E847" s="167"/>
      <c r="F847" s="167"/>
    </row>
    <row r="848" spans="1:6">
      <c r="A848" s="49">
        <v>37372</v>
      </c>
      <c r="B848" s="167">
        <v>8470</v>
      </c>
      <c r="C848" s="167">
        <f t="shared" si="21"/>
        <v>17</v>
      </c>
      <c r="D848" s="49"/>
      <c r="E848" s="167"/>
      <c r="F848" s="167"/>
    </row>
    <row r="849" spans="1:6">
      <c r="A849" s="49">
        <v>37373</v>
      </c>
      <c r="B849" s="167">
        <v>8480</v>
      </c>
      <c r="C849" s="167">
        <f t="shared" si="21"/>
        <v>17</v>
      </c>
      <c r="D849" s="49"/>
      <c r="E849" s="167"/>
      <c r="F849" s="167"/>
    </row>
    <row r="850" spans="1:6">
      <c r="A850" s="49">
        <v>37374</v>
      </c>
      <c r="B850" s="167">
        <v>8490</v>
      </c>
      <c r="C850" s="167">
        <f t="shared" si="21"/>
        <v>17</v>
      </c>
      <c r="D850" s="49"/>
      <c r="E850" s="167"/>
      <c r="F850" s="167"/>
    </row>
    <row r="851" spans="1:6">
      <c r="A851" s="49">
        <v>37375</v>
      </c>
      <c r="B851" s="167">
        <v>8500</v>
      </c>
      <c r="C851" s="167">
        <f t="shared" si="21"/>
        <v>18</v>
      </c>
      <c r="D851" s="49"/>
      <c r="E851" s="167"/>
      <c r="F851" s="167"/>
    </row>
    <row r="852" spans="1:6">
      <c r="A852" s="49">
        <v>37376</v>
      </c>
      <c r="B852" s="167">
        <v>8510</v>
      </c>
      <c r="C852" s="167">
        <f t="shared" si="21"/>
        <v>18</v>
      </c>
      <c r="D852" s="49"/>
      <c r="E852" s="167"/>
      <c r="F852" s="167"/>
    </row>
    <row r="853" spans="1:6">
      <c r="A853" s="49">
        <v>37377</v>
      </c>
      <c r="B853" s="167">
        <v>8520</v>
      </c>
      <c r="C853" s="167">
        <f t="shared" si="21"/>
        <v>18</v>
      </c>
      <c r="D853" s="49"/>
      <c r="E853" s="167"/>
      <c r="F853" s="167"/>
    </row>
    <row r="854" spans="1:6">
      <c r="A854" s="49">
        <v>37378</v>
      </c>
      <c r="B854" s="167">
        <v>8530</v>
      </c>
      <c r="C854" s="167">
        <f t="shared" si="21"/>
        <v>18</v>
      </c>
      <c r="D854" s="49"/>
      <c r="E854" s="167"/>
      <c r="F854" s="167"/>
    </row>
    <row r="855" spans="1:6">
      <c r="A855" s="49">
        <v>37379</v>
      </c>
      <c r="B855" s="167">
        <v>8540</v>
      </c>
      <c r="C855" s="167">
        <f t="shared" si="21"/>
        <v>18</v>
      </c>
      <c r="D855" s="49"/>
      <c r="E855" s="167"/>
      <c r="F855" s="167"/>
    </row>
    <row r="856" spans="1:6">
      <c r="A856" s="49">
        <v>37380</v>
      </c>
      <c r="B856" s="167">
        <v>8550</v>
      </c>
      <c r="C856" s="167">
        <f t="shared" si="21"/>
        <v>18</v>
      </c>
      <c r="D856" s="49"/>
      <c r="E856" s="167"/>
      <c r="F856" s="167"/>
    </row>
    <row r="857" spans="1:6">
      <c r="A857" s="49">
        <v>37381</v>
      </c>
      <c r="B857" s="167">
        <v>8560</v>
      </c>
      <c r="C857" s="167">
        <f t="shared" si="21"/>
        <v>18</v>
      </c>
      <c r="D857" s="49"/>
      <c r="E857" s="167"/>
      <c r="F857" s="167"/>
    </row>
    <row r="858" spans="1:6">
      <c r="A858" s="49">
        <v>37382</v>
      </c>
      <c r="B858" s="167">
        <v>8570</v>
      </c>
      <c r="C858" s="167">
        <f t="shared" si="21"/>
        <v>19</v>
      </c>
      <c r="D858" s="49"/>
      <c r="E858" s="167"/>
      <c r="F858" s="167"/>
    </row>
    <row r="859" spans="1:6">
      <c r="A859" s="49">
        <v>37383</v>
      </c>
      <c r="B859" s="167">
        <v>8580</v>
      </c>
      <c r="C859" s="167">
        <f t="shared" si="21"/>
        <v>19</v>
      </c>
      <c r="D859" s="49"/>
      <c r="E859" s="167"/>
      <c r="F859" s="167"/>
    </row>
    <row r="860" spans="1:6">
      <c r="A860" s="49">
        <v>37384</v>
      </c>
      <c r="B860" s="167">
        <v>8590</v>
      </c>
      <c r="C860" s="167">
        <f t="shared" si="21"/>
        <v>19</v>
      </c>
      <c r="D860" s="49"/>
      <c r="E860" s="167"/>
      <c r="F860" s="167"/>
    </row>
    <row r="861" spans="1:6">
      <c r="A861" s="49">
        <v>37385</v>
      </c>
      <c r="B861" s="167">
        <v>8600</v>
      </c>
      <c r="C861" s="167">
        <f t="shared" si="21"/>
        <v>19</v>
      </c>
      <c r="D861" s="49"/>
      <c r="E861" s="167"/>
      <c r="F861" s="167"/>
    </row>
    <row r="862" spans="1:6">
      <c r="A862" s="49">
        <v>37386</v>
      </c>
      <c r="B862" s="167">
        <v>8610</v>
      </c>
      <c r="C862" s="167">
        <f t="shared" si="21"/>
        <v>19</v>
      </c>
      <c r="D862" s="49"/>
      <c r="E862" s="167"/>
      <c r="F862" s="167"/>
    </row>
    <row r="863" spans="1:6">
      <c r="A863" s="49">
        <v>37387</v>
      </c>
      <c r="B863" s="167">
        <v>8620</v>
      </c>
      <c r="C863" s="167">
        <f t="shared" si="21"/>
        <v>19</v>
      </c>
      <c r="D863" s="49"/>
      <c r="E863" s="167"/>
      <c r="F863" s="167"/>
    </row>
    <row r="864" spans="1:6">
      <c r="A864" s="49">
        <v>37388</v>
      </c>
      <c r="B864" s="167">
        <v>8630</v>
      </c>
      <c r="C864" s="167">
        <f t="shared" si="21"/>
        <v>19</v>
      </c>
      <c r="D864" s="49"/>
      <c r="E864" s="167"/>
      <c r="F864" s="167"/>
    </row>
    <row r="865" spans="1:6">
      <c r="A865" s="49">
        <v>37389</v>
      </c>
      <c r="B865" s="167">
        <v>8640</v>
      </c>
      <c r="C865" s="167">
        <f t="shared" si="21"/>
        <v>20</v>
      </c>
      <c r="D865" s="49"/>
      <c r="E865" s="167"/>
      <c r="F865" s="167"/>
    </row>
    <row r="866" spans="1:6">
      <c r="A866" s="49">
        <v>37390</v>
      </c>
      <c r="B866" s="167">
        <v>8650</v>
      </c>
      <c r="C866" s="167">
        <f t="shared" si="21"/>
        <v>20</v>
      </c>
      <c r="D866" s="49"/>
      <c r="E866" s="167"/>
      <c r="F866" s="167"/>
    </row>
    <row r="867" spans="1:6">
      <c r="A867" s="49">
        <v>37391</v>
      </c>
      <c r="B867" s="167">
        <v>8660</v>
      </c>
      <c r="C867" s="167">
        <f t="shared" si="21"/>
        <v>20</v>
      </c>
      <c r="D867" s="49"/>
      <c r="E867" s="167"/>
      <c r="F867" s="167"/>
    </row>
    <row r="868" spans="1:6">
      <c r="A868" s="49">
        <v>37392</v>
      </c>
      <c r="B868" s="167">
        <v>8670</v>
      </c>
      <c r="C868" s="167">
        <f t="shared" si="21"/>
        <v>20</v>
      </c>
      <c r="D868" s="49"/>
      <c r="E868" s="167"/>
      <c r="F868" s="167"/>
    </row>
    <row r="869" spans="1:6">
      <c r="A869" s="49">
        <v>37393</v>
      </c>
      <c r="B869" s="167">
        <v>8680</v>
      </c>
      <c r="C869" s="167">
        <f t="shared" si="21"/>
        <v>20</v>
      </c>
      <c r="D869" s="49"/>
      <c r="E869" s="167"/>
      <c r="F869" s="167"/>
    </row>
    <row r="870" spans="1:6">
      <c r="A870" s="49">
        <v>37394</v>
      </c>
      <c r="B870" s="167">
        <v>8690</v>
      </c>
      <c r="C870" s="167">
        <f t="shared" si="21"/>
        <v>20</v>
      </c>
      <c r="D870" s="49"/>
      <c r="E870" s="167"/>
      <c r="F870" s="167"/>
    </row>
    <row r="871" spans="1:6">
      <c r="A871" s="49">
        <v>37395</v>
      </c>
      <c r="B871" s="167">
        <v>8700</v>
      </c>
      <c r="C871" s="167">
        <f t="shared" si="21"/>
        <v>20</v>
      </c>
      <c r="D871" s="49"/>
      <c r="E871" s="167"/>
      <c r="F871" s="167"/>
    </row>
    <row r="872" spans="1:6">
      <c r="A872" s="49">
        <v>37396</v>
      </c>
      <c r="B872" s="167">
        <v>8710</v>
      </c>
      <c r="C872" s="167">
        <f t="shared" si="21"/>
        <v>21</v>
      </c>
      <c r="D872" s="49"/>
      <c r="E872" s="167"/>
      <c r="F872" s="167"/>
    </row>
    <row r="873" spans="1:6">
      <c r="A873" s="49">
        <v>37397</v>
      </c>
      <c r="B873" s="167">
        <v>8720</v>
      </c>
      <c r="C873" s="167">
        <f t="shared" si="21"/>
        <v>21</v>
      </c>
      <c r="D873" s="49"/>
      <c r="E873" s="167"/>
      <c r="F873" s="167"/>
    </row>
    <row r="874" spans="1:6">
      <c r="A874" s="49">
        <v>37398</v>
      </c>
      <c r="B874" s="167">
        <v>8730</v>
      </c>
      <c r="C874" s="167">
        <f t="shared" si="21"/>
        <v>21</v>
      </c>
      <c r="D874" s="49"/>
      <c r="E874" s="167"/>
      <c r="F874" s="167"/>
    </row>
    <row r="875" spans="1:6">
      <c r="A875" s="49">
        <v>37399</v>
      </c>
      <c r="B875" s="167">
        <v>8740</v>
      </c>
      <c r="C875" s="167">
        <f t="shared" si="21"/>
        <v>21</v>
      </c>
      <c r="D875" s="49"/>
      <c r="E875" s="167"/>
      <c r="F875" s="167"/>
    </row>
    <row r="876" spans="1:6">
      <c r="A876" s="49">
        <v>37400</v>
      </c>
      <c r="B876" s="167">
        <v>8750</v>
      </c>
      <c r="C876" s="167">
        <f t="shared" si="21"/>
        <v>21</v>
      </c>
      <c r="D876" s="49"/>
      <c r="E876" s="167"/>
      <c r="F876" s="167"/>
    </row>
    <row r="877" spans="1:6">
      <c r="A877" s="49">
        <v>37401</v>
      </c>
      <c r="B877" s="167">
        <v>8760</v>
      </c>
      <c r="C877" s="167">
        <f t="shared" si="21"/>
        <v>21</v>
      </c>
      <c r="D877" s="49"/>
      <c r="E877" s="167"/>
      <c r="F877" s="167"/>
    </row>
    <row r="878" spans="1:6">
      <c r="A878" s="49">
        <v>37402</v>
      </c>
      <c r="B878" s="167">
        <v>8770</v>
      </c>
      <c r="C878" s="167">
        <f t="shared" si="21"/>
        <v>21</v>
      </c>
      <c r="D878" s="49"/>
      <c r="E878" s="167"/>
      <c r="F878" s="167"/>
    </row>
    <row r="879" spans="1:6">
      <c r="A879" s="49">
        <v>37403</v>
      </c>
      <c r="B879" s="167">
        <v>8780</v>
      </c>
      <c r="C879" s="167">
        <f t="shared" si="21"/>
        <v>22</v>
      </c>
      <c r="D879" s="49"/>
      <c r="E879" s="167"/>
      <c r="F879" s="167"/>
    </row>
    <row r="880" spans="1:6">
      <c r="A880" s="49">
        <v>37404</v>
      </c>
      <c r="B880" s="167">
        <v>8790</v>
      </c>
      <c r="C880" s="167">
        <f t="shared" si="21"/>
        <v>22</v>
      </c>
      <c r="D880" s="49"/>
      <c r="E880" s="167"/>
      <c r="F880" s="167"/>
    </row>
    <row r="881" spans="1:6">
      <c r="A881" s="49">
        <v>37405</v>
      </c>
      <c r="B881" s="167">
        <v>8800</v>
      </c>
      <c r="C881" s="167">
        <f t="shared" si="21"/>
        <v>22</v>
      </c>
      <c r="D881" s="49"/>
      <c r="E881" s="167"/>
      <c r="F881" s="167"/>
    </row>
    <row r="882" spans="1:6">
      <c r="A882" s="49">
        <v>37406</v>
      </c>
      <c r="B882" s="167">
        <v>8810</v>
      </c>
      <c r="C882" s="167">
        <f t="shared" si="21"/>
        <v>22</v>
      </c>
      <c r="D882" s="49"/>
      <c r="E882" s="167"/>
      <c r="F882" s="167"/>
    </row>
    <row r="883" spans="1:6">
      <c r="A883" s="49">
        <v>37407</v>
      </c>
      <c r="B883" s="167">
        <v>8820</v>
      </c>
      <c r="C883" s="167">
        <f t="shared" si="21"/>
        <v>22</v>
      </c>
      <c r="D883" s="49"/>
      <c r="E883" s="167"/>
      <c r="F883" s="167"/>
    </row>
    <row r="884" spans="1:6">
      <c r="A884" s="49">
        <v>37408</v>
      </c>
      <c r="B884" s="167">
        <v>8830</v>
      </c>
      <c r="C884" s="167">
        <f t="shared" si="21"/>
        <v>22</v>
      </c>
      <c r="D884" s="49"/>
      <c r="E884" s="167"/>
      <c r="F884" s="167"/>
    </row>
    <row r="885" spans="1:6">
      <c r="A885" s="49">
        <v>37409</v>
      </c>
      <c r="B885" s="167">
        <v>8840</v>
      </c>
      <c r="C885" s="167">
        <f t="shared" si="21"/>
        <v>22</v>
      </c>
      <c r="D885" s="49"/>
      <c r="E885" s="167"/>
      <c r="F885" s="167"/>
    </row>
    <row r="886" spans="1:6">
      <c r="A886" s="49">
        <v>37410</v>
      </c>
      <c r="B886" s="167">
        <v>8850</v>
      </c>
      <c r="C886" s="167">
        <f t="shared" si="21"/>
        <v>23</v>
      </c>
      <c r="D886" s="49"/>
      <c r="E886" s="167"/>
      <c r="F886" s="167"/>
    </row>
    <row r="887" spans="1:6">
      <c r="A887" s="49">
        <v>37411</v>
      </c>
      <c r="B887" s="167">
        <v>8860</v>
      </c>
      <c r="C887" s="167">
        <f t="shared" si="21"/>
        <v>23</v>
      </c>
      <c r="D887" s="49"/>
      <c r="E887" s="167"/>
      <c r="F887" s="167"/>
    </row>
    <row r="888" spans="1:6">
      <c r="A888" s="49">
        <v>37412</v>
      </c>
      <c r="B888" s="167">
        <v>8870</v>
      </c>
      <c r="C888" s="167">
        <f t="shared" si="21"/>
        <v>23</v>
      </c>
      <c r="D888" s="49"/>
      <c r="E888" s="167"/>
      <c r="F888" s="167"/>
    </row>
    <row r="889" spans="1:6">
      <c r="A889" s="49">
        <v>37413</v>
      </c>
      <c r="B889" s="167">
        <v>8880</v>
      </c>
      <c r="C889" s="167">
        <f t="shared" si="21"/>
        <v>23</v>
      </c>
      <c r="D889" s="49"/>
      <c r="E889" s="167"/>
      <c r="F889" s="167"/>
    </row>
    <row r="890" spans="1:6">
      <c r="A890" s="49">
        <v>37414</v>
      </c>
      <c r="B890" s="167">
        <v>8890</v>
      </c>
      <c r="C890" s="167">
        <f t="shared" si="21"/>
        <v>23</v>
      </c>
      <c r="D890" s="49"/>
      <c r="E890" s="167"/>
      <c r="F890" s="167"/>
    </row>
    <row r="891" spans="1:6">
      <c r="A891" s="49">
        <v>37415</v>
      </c>
      <c r="B891" s="167">
        <v>8900</v>
      </c>
      <c r="C891" s="167">
        <f t="shared" si="21"/>
        <v>23</v>
      </c>
      <c r="D891" s="49"/>
      <c r="E891" s="167"/>
      <c r="F891" s="167"/>
    </row>
    <row r="892" spans="1:6">
      <c r="A892" s="49">
        <v>37416</v>
      </c>
      <c r="B892" s="167">
        <v>8910</v>
      </c>
      <c r="C892" s="167">
        <f t="shared" si="21"/>
        <v>23</v>
      </c>
      <c r="D892" s="49"/>
      <c r="E892" s="167"/>
      <c r="F892" s="167"/>
    </row>
    <row r="893" spans="1:6">
      <c r="A893" s="49">
        <v>37417</v>
      </c>
      <c r="B893" s="167">
        <v>8920</v>
      </c>
      <c r="C893" s="167">
        <f t="shared" si="21"/>
        <v>24</v>
      </c>
      <c r="D893" s="49"/>
      <c r="E893" s="167"/>
      <c r="F893" s="167"/>
    </row>
    <row r="894" spans="1:6">
      <c r="A894" s="49">
        <v>37418</v>
      </c>
      <c r="B894" s="167">
        <v>8930</v>
      </c>
      <c r="C894" s="167">
        <f t="shared" si="21"/>
        <v>24</v>
      </c>
      <c r="D894" s="49"/>
      <c r="E894" s="167"/>
      <c r="F894" s="167"/>
    </row>
    <row r="895" spans="1:6">
      <c r="A895" s="49">
        <v>37419</v>
      </c>
      <c r="B895" s="167">
        <v>8940</v>
      </c>
      <c r="C895" s="167">
        <f t="shared" si="21"/>
        <v>24</v>
      </c>
      <c r="D895" s="49"/>
      <c r="E895" s="167"/>
      <c r="F895" s="167"/>
    </row>
    <row r="896" spans="1:6">
      <c r="A896" s="49">
        <v>37420</v>
      </c>
      <c r="B896" s="167">
        <v>8950</v>
      </c>
      <c r="C896" s="167">
        <f t="shared" si="21"/>
        <v>24</v>
      </c>
      <c r="D896" s="49"/>
      <c r="E896" s="167"/>
      <c r="F896" s="167"/>
    </row>
    <row r="897" spans="1:6">
      <c r="A897" s="49">
        <v>37421</v>
      </c>
      <c r="B897" s="167">
        <v>8960</v>
      </c>
      <c r="C897" s="167">
        <f t="shared" si="21"/>
        <v>24</v>
      </c>
      <c r="D897" s="49"/>
      <c r="E897" s="167"/>
      <c r="F897" s="167"/>
    </row>
    <row r="898" spans="1:6">
      <c r="A898" s="49">
        <v>37422</v>
      </c>
      <c r="B898" s="167">
        <v>8970</v>
      </c>
      <c r="C898" s="167">
        <f t="shared" si="21"/>
        <v>24</v>
      </c>
      <c r="D898" s="49"/>
      <c r="E898" s="167"/>
      <c r="F898" s="167"/>
    </row>
    <row r="899" spans="1:6">
      <c r="A899" s="49">
        <v>37423</v>
      </c>
      <c r="B899" s="167">
        <v>8980</v>
      </c>
      <c r="C899" s="167">
        <f t="shared" ref="C899:C962" si="22">WEEKNUM(A899,2)</f>
        <v>24</v>
      </c>
      <c r="D899" s="49"/>
      <c r="E899" s="167"/>
      <c r="F899" s="167"/>
    </row>
    <row r="900" spans="1:6">
      <c r="A900" s="49">
        <v>37424</v>
      </c>
      <c r="B900" s="167">
        <v>8990</v>
      </c>
      <c r="C900" s="167">
        <f t="shared" si="22"/>
        <v>25</v>
      </c>
      <c r="D900" s="49"/>
      <c r="E900" s="167"/>
      <c r="F900" s="167"/>
    </row>
    <row r="901" spans="1:6">
      <c r="A901" s="49">
        <v>37425</v>
      </c>
      <c r="B901" s="167">
        <v>9000</v>
      </c>
      <c r="C901" s="167">
        <f t="shared" si="22"/>
        <v>25</v>
      </c>
      <c r="D901" s="49"/>
      <c r="E901" s="167"/>
      <c r="F901" s="167"/>
    </row>
    <row r="902" spans="1:6">
      <c r="A902" s="49">
        <v>37426</v>
      </c>
      <c r="B902" s="167">
        <v>9010</v>
      </c>
      <c r="C902" s="167">
        <f t="shared" si="22"/>
        <v>25</v>
      </c>
      <c r="D902" s="49"/>
      <c r="E902" s="167"/>
      <c r="F902" s="167"/>
    </row>
    <row r="903" spans="1:6">
      <c r="A903" s="49">
        <v>37427</v>
      </c>
      <c r="B903" s="167">
        <v>9020</v>
      </c>
      <c r="C903" s="167">
        <f t="shared" si="22"/>
        <v>25</v>
      </c>
      <c r="D903" s="49"/>
      <c r="E903" s="167"/>
      <c r="F903" s="167"/>
    </row>
    <row r="904" spans="1:6">
      <c r="A904" s="49">
        <v>37428</v>
      </c>
      <c r="B904" s="167">
        <v>9030</v>
      </c>
      <c r="C904" s="167">
        <f t="shared" si="22"/>
        <v>25</v>
      </c>
      <c r="D904" s="49"/>
      <c r="E904" s="167"/>
      <c r="F904" s="167"/>
    </row>
    <row r="905" spans="1:6">
      <c r="A905" s="49">
        <v>37429</v>
      </c>
      <c r="B905" s="167">
        <v>9040</v>
      </c>
      <c r="C905" s="167">
        <f t="shared" si="22"/>
        <v>25</v>
      </c>
      <c r="D905" s="49"/>
      <c r="E905" s="167"/>
      <c r="F905" s="167"/>
    </row>
    <row r="906" spans="1:6">
      <c r="A906" s="49">
        <v>37430</v>
      </c>
      <c r="B906" s="167">
        <v>9050</v>
      </c>
      <c r="C906" s="167">
        <f t="shared" si="22"/>
        <v>25</v>
      </c>
      <c r="D906" s="49"/>
      <c r="E906" s="167"/>
      <c r="F906" s="167"/>
    </row>
    <row r="907" spans="1:6">
      <c r="A907" s="49">
        <v>37431</v>
      </c>
      <c r="B907" s="167">
        <v>9060</v>
      </c>
      <c r="C907" s="167">
        <f t="shared" si="22"/>
        <v>26</v>
      </c>
      <c r="D907" s="49"/>
      <c r="E907" s="167"/>
      <c r="F907" s="167"/>
    </row>
    <row r="908" spans="1:6">
      <c r="A908" s="49">
        <v>37432</v>
      </c>
      <c r="B908" s="167">
        <v>9070</v>
      </c>
      <c r="C908" s="167">
        <f t="shared" si="22"/>
        <v>26</v>
      </c>
      <c r="D908" s="49"/>
      <c r="E908" s="167"/>
      <c r="F908" s="167"/>
    </row>
    <row r="909" spans="1:6">
      <c r="A909" s="49">
        <v>37433</v>
      </c>
      <c r="B909" s="167">
        <v>9080</v>
      </c>
      <c r="C909" s="167">
        <f t="shared" si="22"/>
        <v>26</v>
      </c>
      <c r="D909" s="49"/>
      <c r="E909" s="167"/>
      <c r="F909" s="167"/>
    </row>
    <row r="910" spans="1:6">
      <c r="A910" s="49">
        <v>37434</v>
      </c>
      <c r="B910" s="167">
        <v>9090</v>
      </c>
      <c r="C910" s="167">
        <f t="shared" si="22"/>
        <v>26</v>
      </c>
      <c r="D910" s="49"/>
      <c r="E910" s="167"/>
      <c r="F910" s="167"/>
    </row>
    <row r="911" spans="1:6">
      <c r="A911" s="49">
        <v>37435</v>
      </c>
      <c r="B911" s="167">
        <v>9100</v>
      </c>
      <c r="C911" s="167">
        <f t="shared" si="22"/>
        <v>26</v>
      </c>
      <c r="D911" s="49"/>
      <c r="E911" s="167"/>
      <c r="F911" s="167"/>
    </row>
    <row r="912" spans="1:6">
      <c r="A912" s="49">
        <v>37436</v>
      </c>
      <c r="B912" s="167">
        <v>9110</v>
      </c>
      <c r="C912" s="167">
        <f t="shared" si="22"/>
        <v>26</v>
      </c>
      <c r="D912" s="49"/>
      <c r="E912" s="167"/>
      <c r="F912" s="167"/>
    </row>
    <row r="913" spans="1:6">
      <c r="A913" s="49">
        <v>37437</v>
      </c>
      <c r="B913" s="167">
        <v>9120</v>
      </c>
      <c r="C913" s="167">
        <f t="shared" si="22"/>
        <v>26</v>
      </c>
      <c r="D913" s="49"/>
      <c r="E913" s="167"/>
      <c r="F913" s="167"/>
    </row>
    <row r="914" spans="1:6">
      <c r="A914" s="49">
        <v>37438</v>
      </c>
      <c r="B914" s="167">
        <v>9130</v>
      </c>
      <c r="C914" s="167">
        <f t="shared" si="22"/>
        <v>27</v>
      </c>
      <c r="D914" s="49"/>
      <c r="E914" s="167"/>
      <c r="F914" s="167"/>
    </row>
    <row r="915" spans="1:6">
      <c r="A915" s="49">
        <v>37439</v>
      </c>
      <c r="B915" s="167">
        <v>9140</v>
      </c>
      <c r="C915" s="167">
        <f t="shared" si="22"/>
        <v>27</v>
      </c>
      <c r="D915" s="49"/>
      <c r="E915" s="167"/>
      <c r="F915" s="167"/>
    </row>
    <row r="916" spans="1:6">
      <c r="A916" s="49">
        <v>37440</v>
      </c>
      <c r="B916" s="167">
        <v>9150</v>
      </c>
      <c r="C916" s="167">
        <f t="shared" si="22"/>
        <v>27</v>
      </c>
      <c r="D916" s="49"/>
      <c r="E916" s="167"/>
      <c r="F916" s="167"/>
    </row>
    <row r="917" spans="1:6">
      <c r="A917" s="49">
        <v>37441</v>
      </c>
      <c r="B917" s="167">
        <v>9160</v>
      </c>
      <c r="C917" s="167">
        <f t="shared" si="22"/>
        <v>27</v>
      </c>
      <c r="D917" s="49"/>
      <c r="E917" s="167"/>
      <c r="F917" s="167"/>
    </row>
    <row r="918" spans="1:6">
      <c r="A918" s="49">
        <v>37442</v>
      </c>
      <c r="B918" s="167">
        <v>9170</v>
      </c>
      <c r="C918" s="167">
        <f t="shared" si="22"/>
        <v>27</v>
      </c>
      <c r="D918" s="49"/>
      <c r="E918" s="167"/>
      <c r="F918" s="167"/>
    </row>
    <row r="919" spans="1:6">
      <c r="A919" s="49">
        <v>37443</v>
      </c>
      <c r="B919" s="167">
        <v>9180</v>
      </c>
      <c r="C919" s="167">
        <f t="shared" si="22"/>
        <v>27</v>
      </c>
      <c r="D919" s="49"/>
      <c r="E919" s="167"/>
      <c r="F919" s="167"/>
    </row>
    <row r="920" spans="1:6">
      <c r="A920" s="49">
        <v>37444</v>
      </c>
      <c r="B920" s="167">
        <v>9190</v>
      </c>
      <c r="C920" s="167">
        <f t="shared" si="22"/>
        <v>27</v>
      </c>
      <c r="D920" s="49"/>
      <c r="E920" s="167"/>
      <c r="F920" s="167"/>
    </row>
    <row r="921" spans="1:6">
      <c r="A921" s="49">
        <v>37445</v>
      </c>
      <c r="B921" s="167">
        <v>9200</v>
      </c>
      <c r="C921" s="167">
        <f t="shared" si="22"/>
        <v>28</v>
      </c>
      <c r="D921" s="49"/>
      <c r="E921" s="167"/>
      <c r="F921" s="167"/>
    </row>
    <row r="922" spans="1:6">
      <c r="A922" s="49">
        <v>37446</v>
      </c>
      <c r="B922" s="167">
        <v>9210</v>
      </c>
      <c r="C922" s="167">
        <f t="shared" si="22"/>
        <v>28</v>
      </c>
      <c r="D922" s="49"/>
      <c r="E922" s="167"/>
      <c r="F922" s="167"/>
    </row>
    <row r="923" spans="1:6">
      <c r="A923" s="49">
        <v>37447</v>
      </c>
      <c r="B923" s="167">
        <v>9220</v>
      </c>
      <c r="C923" s="167">
        <f t="shared" si="22"/>
        <v>28</v>
      </c>
      <c r="D923" s="49"/>
      <c r="E923" s="167"/>
      <c r="F923" s="167"/>
    </row>
    <row r="924" spans="1:6">
      <c r="A924" s="49">
        <v>37448</v>
      </c>
      <c r="B924" s="167">
        <v>9230</v>
      </c>
      <c r="C924" s="167">
        <f t="shared" si="22"/>
        <v>28</v>
      </c>
      <c r="D924" s="49"/>
      <c r="E924" s="167"/>
      <c r="F924" s="167"/>
    </row>
    <row r="925" spans="1:6">
      <c r="A925" s="49">
        <v>37449</v>
      </c>
      <c r="B925" s="167">
        <v>9240</v>
      </c>
      <c r="C925" s="167">
        <f t="shared" si="22"/>
        <v>28</v>
      </c>
      <c r="D925" s="49"/>
      <c r="E925" s="167"/>
      <c r="F925" s="167"/>
    </row>
    <row r="926" spans="1:6">
      <c r="A926" s="49">
        <v>37450</v>
      </c>
      <c r="B926" s="167">
        <v>9250</v>
      </c>
      <c r="C926" s="167">
        <f t="shared" si="22"/>
        <v>28</v>
      </c>
      <c r="D926" s="49"/>
      <c r="E926" s="167"/>
      <c r="F926" s="167"/>
    </row>
    <row r="927" spans="1:6">
      <c r="A927" s="49">
        <v>37451</v>
      </c>
      <c r="B927" s="167">
        <v>9260</v>
      </c>
      <c r="C927" s="167">
        <f t="shared" si="22"/>
        <v>28</v>
      </c>
      <c r="D927" s="49"/>
      <c r="E927" s="167"/>
      <c r="F927" s="167"/>
    </row>
    <row r="928" spans="1:6">
      <c r="A928" s="49">
        <v>37452</v>
      </c>
      <c r="B928" s="167">
        <v>9270</v>
      </c>
      <c r="C928" s="167">
        <f t="shared" si="22"/>
        <v>29</v>
      </c>
      <c r="D928" s="49"/>
      <c r="E928" s="167"/>
      <c r="F928" s="167"/>
    </row>
    <row r="929" spans="1:6">
      <c r="A929" s="49">
        <v>37453</v>
      </c>
      <c r="B929" s="167">
        <v>9280</v>
      </c>
      <c r="C929" s="167">
        <f t="shared" si="22"/>
        <v>29</v>
      </c>
      <c r="D929" s="49"/>
      <c r="E929" s="167"/>
      <c r="F929" s="167"/>
    </row>
    <row r="930" spans="1:6">
      <c r="A930" s="49">
        <v>37454</v>
      </c>
      <c r="B930" s="167">
        <v>9290</v>
      </c>
      <c r="C930" s="167">
        <f t="shared" si="22"/>
        <v>29</v>
      </c>
      <c r="D930" s="49"/>
      <c r="E930" s="167"/>
      <c r="F930" s="167"/>
    </row>
    <row r="931" spans="1:6">
      <c r="A931" s="49">
        <v>37455</v>
      </c>
      <c r="B931" s="167">
        <v>9300</v>
      </c>
      <c r="C931" s="167">
        <f t="shared" si="22"/>
        <v>29</v>
      </c>
      <c r="D931" s="49"/>
      <c r="E931" s="167"/>
      <c r="F931" s="167"/>
    </row>
    <row r="932" spans="1:6">
      <c r="A932" s="49">
        <v>37456</v>
      </c>
      <c r="B932" s="167">
        <v>9310</v>
      </c>
      <c r="C932" s="167">
        <f t="shared" si="22"/>
        <v>29</v>
      </c>
      <c r="D932" s="49"/>
      <c r="E932" s="167"/>
      <c r="F932" s="167"/>
    </row>
    <row r="933" spans="1:6">
      <c r="A933" s="49">
        <v>37457</v>
      </c>
      <c r="B933" s="167">
        <v>9320</v>
      </c>
      <c r="C933" s="167">
        <f t="shared" si="22"/>
        <v>29</v>
      </c>
      <c r="D933" s="49"/>
      <c r="E933" s="167"/>
      <c r="F933" s="167"/>
    </row>
    <row r="934" spans="1:6">
      <c r="A934" s="49">
        <v>37458</v>
      </c>
      <c r="B934" s="167">
        <v>9330</v>
      </c>
      <c r="C934" s="167">
        <f t="shared" si="22"/>
        <v>29</v>
      </c>
      <c r="D934" s="49"/>
      <c r="E934" s="167"/>
      <c r="F934" s="167"/>
    </row>
    <row r="935" spans="1:6">
      <c r="A935" s="49">
        <v>37459</v>
      </c>
      <c r="B935" s="167">
        <v>9340</v>
      </c>
      <c r="C935" s="167">
        <f t="shared" si="22"/>
        <v>30</v>
      </c>
      <c r="D935" s="49"/>
      <c r="E935" s="167"/>
      <c r="F935" s="167"/>
    </row>
    <row r="936" spans="1:6">
      <c r="A936" s="49">
        <v>37460</v>
      </c>
      <c r="B936" s="167">
        <v>9350</v>
      </c>
      <c r="C936" s="167">
        <f t="shared" si="22"/>
        <v>30</v>
      </c>
      <c r="D936" s="49"/>
      <c r="E936" s="167"/>
      <c r="F936" s="167"/>
    </row>
    <row r="937" spans="1:6">
      <c r="A937" s="49">
        <v>37461</v>
      </c>
      <c r="B937" s="167">
        <v>9360</v>
      </c>
      <c r="C937" s="167">
        <f t="shared" si="22"/>
        <v>30</v>
      </c>
      <c r="D937" s="49"/>
      <c r="E937" s="167"/>
      <c r="F937" s="167"/>
    </row>
    <row r="938" spans="1:6">
      <c r="A938" s="49">
        <v>37462</v>
      </c>
      <c r="B938" s="167">
        <v>9370</v>
      </c>
      <c r="C938" s="167">
        <f t="shared" si="22"/>
        <v>30</v>
      </c>
      <c r="D938" s="49"/>
      <c r="E938" s="167"/>
      <c r="F938" s="167"/>
    </row>
    <row r="939" spans="1:6">
      <c r="A939" s="49">
        <v>37463</v>
      </c>
      <c r="B939" s="167">
        <v>9380</v>
      </c>
      <c r="C939" s="167">
        <f t="shared" si="22"/>
        <v>30</v>
      </c>
      <c r="D939" s="49"/>
      <c r="E939" s="167"/>
      <c r="F939" s="167"/>
    </row>
    <row r="940" spans="1:6">
      <c r="A940" s="49">
        <v>37464</v>
      </c>
      <c r="B940" s="167">
        <v>9390</v>
      </c>
      <c r="C940" s="167">
        <f t="shared" si="22"/>
        <v>30</v>
      </c>
      <c r="D940" s="49"/>
      <c r="E940" s="167"/>
      <c r="F940" s="167"/>
    </row>
    <row r="941" spans="1:6">
      <c r="A941" s="49">
        <v>37465</v>
      </c>
      <c r="B941" s="167">
        <v>9400</v>
      </c>
      <c r="C941" s="167">
        <f t="shared" si="22"/>
        <v>30</v>
      </c>
      <c r="D941" s="49"/>
      <c r="E941" s="167"/>
      <c r="F941" s="167"/>
    </row>
    <row r="942" spans="1:6">
      <c r="A942" s="49">
        <v>37466</v>
      </c>
      <c r="B942" s="167">
        <v>9410</v>
      </c>
      <c r="C942" s="167">
        <f t="shared" si="22"/>
        <v>31</v>
      </c>
      <c r="D942" s="49"/>
      <c r="E942" s="167"/>
      <c r="F942" s="167"/>
    </row>
    <row r="943" spans="1:6">
      <c r="A943" s="49">
        <v>37467</v>
      </c>
      <c r="B943" s="167">
        <v>9420</v>
      </c>
      <c r="C943" s="167">
        <f t="shared" si="22"/>
        <v>31</v>
      </c>
      <c r="D943" s="49"/>
      <c r="E943" s="167"/>
      <c r="F943" s="167"/>
    </row>
    <row r="944" spans="1:6">
      <c r="A944" s="49">
        <v>37468</v>
      </c>
      <c r="B944" s="167">
        <v>9430</v>
      </c>
      <c r="C944" s="167">
        <f t="shared" si="22"/>
        <v>31</v>
      </c>
      <c r="D944" s="49"/>
      <c r="E944" s="167"/>
      <c r="F944" s="167"/>
    </row>
    <row r="945" spans="1:6">
      <c r="A945" s="49">
        <v>37469</v>
      </c>
      <c r="B945" s="167">
        <v>9440</v>
      </c>
      <c r="C945" s="167">
        <f t="shared" si="22"/>
        <v>31</v>
      </c>
      <c r="D945" s="49"/>
      <c r="E945" s="167"/>
      <c r="F945" s="167"/>
    </row>
    <row r="946" spans="1:6">
      <c r="A946" s="49">
        <v>37470</v>
      </c>
      <c r="B946" s="167">
        <v>9450</v>
      </c>
      <c r="C946" s="167">
        <f t="shared" si="22"/>
        <v>31</v>
      </c>
      <c r="D946" s="49"/>
      <c r="E946" s="167"/>
      <c r="F946" s="167"/>
    </row>
    <row r="947" spans="1:6">
      <c r="A947" s="49">
        <v>37471</v>
      </c>
      <c r="B947" s="167">
        <v>9460</v>
      </c>
      <c r="C947" s="167">
        <f t="shared" si="22"/>
        <v>31</v>
      </c>
      <c r="D947" s="49"/>
      <c r="E947" s="167"/>
      <c r="F947" s="167"/>
    </row>
    <row r="948" spans="1:6">
      <c r="A948" s="49">
        <v>37472</v>
      </c>
      <c r="B948" s="167">
        <v>9470</v>
      </c>
      <c r="C948" s="167">
        <f t="shared" si="22"/>
        <v>31</v>
      </c>
      <c r="D948" s="49"/>
      <c r="E948" s="167"/>
      <c r="F948" s="167"/>
    </row>
    <row r="949" spans="1:6">
      <c r="A949" s="49">
        <v>37473</v>
      </c>
      <c r="B949" s="167">
        <v>9480</v>
      </c>
      <c r="C949" s="167">
        <f t="shared" si="22"/>
        <v>32</v>
      </c>
      <c r="D949" s="49"/>
      <c r="E949" s="167"/>
      <c r="F949" s="167"/>
    </row>
    <row r="950" spans="1:6">
      <c r="A950" s="49">
        <v>37474</v>
      </c>
      <c r="B950" s="167">
        <v>9490</v>
      </c>
      <c r="C950" s="167">
        <f t="shared" si="22"/>
        <v>32</v>
      </c>
      <c r="D950" s="49"/>
      <c r="E950" s="167"/>
      <c r="F950" s="167"/>
    </row>
    <row r="951" spans="1:6">
      <c r="A951" s="49">
        <v>37475</v>
      </c>
      <c r="B951" s="167">
        <v>9500</v>
      </c>
      <c r="C951" s="167">
        <f t="shared" si="22"/>
        <v>32</v>
      </c>
      <c r="D951" s="49"/>
      <c r="E951" s="167"/>
      <c r="F951" s="167"/>
    </row>
    <row r="952" spans="1:6">
      <c r="A952" s="49">
        <v>37476</v>
      </c>
      <c r="B952" s="167">
        <v>9510</v>
      </c>
      <c r="C952" s="167">
        <f t="shared" si="22"/>
        <v>32</v>
      </c>
      <c r="D952" s="49"/>
      <c r="E952" s="167"/>
      <c r="F952" s="167"/>
    </row>
    <row r="953" spans="1:6">
      <c r="A953" s="49">
        <v>37477</v>
      </c>
      <c r="B953" s="167">
        <v>9520</v>
      </c>
      <c r="C953" s="167">
        <f t="shared" si="22"/>
        <v>32</v>
      </c>
      <c r="D953" s="49"/>
      <c r="E953" s="167"/>
      <c r="F953" s="167"/>
    </row>
    <row r="954" spans="1:6">
      <c r="A954" s="49">
        <v>37478</v>
      </c>
      <c r="B954" s="167">
        <v>9530</v>
      </c>
      <c r="C954" s="167">
        <f t="shared" si="22"/>
        <v>32</v>
      </c>
      <c r="D954" s="49"/>
      <c r="E954" s="167"/>
      <c r="F954" s="167"/>
    </row>
    <row r="955" spans="1:6">
      <c r="A955" s="49">
        <v>37479</v>
      </c>
      <c r="B955" s="167">
        <v>9540</v>
      </c>
      <c r="C955" s="167">
        <f t="shared" si="22"/>
        <v>32</v>
      </c>
      <c r="D955" s="49"/>
      <c r="E955" s="167"/>
      <c r="F955" s="167"/>
    </row>
    <row r="956" spans="1:6">
      <c r="A956" s="49">
        <v>37480</v>
      </c>
      <c r="B956" s="167">
        <v>9550</v>
      </c>
      <c r="C956" s="167">
        <f t="shared" si="22"/>
        <v>33</v>
      </c>
      <c r="D956" s="49"/>
      <c r="E956" s="167"/>
      <c r="F956" s="167"/>
    </row>
    <row r="957" spans="1:6">
      <c r="A957" s="49">
        <v>37481</v>
      </c>
      <c r="B957" s="167">
        <v>9560</v>
      </c>
      <c r="C957" s="167">
        <f t="shared" si="22"/>
        <v>33</v>
      </c>
      <c r="D957" s="49"/>
      <c r="E957" s="167"/>
      <c r="F957" s="167"/>
    </row>
    <row r="958" spans="1:6">
      <c r="A958" s="49">
        <v>37482</v>
      </c>
      <c r="B958" s="167">
        <v>9570</v>
      </c>
      <c r="C958" s="167">
        <f t="shared" si="22"/>
        <v>33</v>
      </c>
      <c r="D958" s="49"/>
      <c r="E958" s="167"/>
      <c r="F958" s="167"/>
    </row>
    <row r="959" spans="1:6">
      <c r="A959" s="49">
        <v>37483</v>
      </c>
      <c r="B959" s="167">
        <v>9580</v>
      </c>
      <c r="C959" s="167">
        <f t="shared" si="22"/>
        <v>33</v>
      </c>
      <c r="D959" s="49"/>
      <c r="E959" s="167"/>
      <c r="F959" s="167"/>
    </row>
    <row r="960" spans="1:6">
      <c r="A960" s="49">
        <v>37484</v>
      </c>
      <c r="B960" s="167">
        <v>9590</v>
      </c>
      <c r="C960" s="167">
        <f t="shared" si="22"/>
        <v>33</v>
      </c>
      <c r="D960" s="49"/>
      <c r="E960" s="167"/>
      <c r="F960" s="167"/>
    </row>
    <row r="961" spans="1:6">
      <c r="A961" s="49">
        <v>37485</v>
      </c>
      <c r="B961" s="167">
        <v>9600</v>
      </c>
      <c r="C961" s="167">
        <f t="shared" si="22"/>
        <v>33</v>
      </c>
      <c r="D961" s="49"/>
      <c r="E961" s="167"/>
      <c r="F961" s="167"/>
    </row>
    <row r="962" spans="1:6">
      <c r="A962" s="49">
        <v>37486</v>
      </c>
      <c r="B962" s="167">
        <v>9610</v>
      </c>
      <c r="C962" s="167">
        <f t="shared" si="22"/>
        <v>33</v>
      </c>
      <c r="D962" s="49"/>
      <c r="E962" s="167"/>
      <c r="F962" s="167"/>
    </row>
    <row r="963" spans="1:6">
      <c r="A963" s="49">
        <v>37487</v>
      </c>
      <c r="B963" s="167">
        <v>9620</v>
      </c>
      <c r="C963" s="167">
        <f t="shared" ref="C963:C1026" si="23">WEEKNUM(A963,2)</f>
        <v>34</v>
      </c>
      <c r="D963" s="49"/>
      <c r="E963" s="167"/>
      <c r="F963" s="167"/>
    </row>
    <row r="964" spans="1:6">
      <c r="A964" s="49">
        <v>37488</v>
      </c>
      <c r="B964" s="167">
        <v>9630</v>
      </c>
      <c r="C964" s="167">
        <f t="shared" si="23"/>
        <v>34</v>
      </c>
      <c r="D964" s="49"/>
      <c r="E964" s="167"/>
      <c r="F964" s="167"/>
    </row>
    <row r="965" spans="1:6">
      <c r="A965" s="49">
        <v>37489</v>
      </c>
      <c r="B965" s="167">
        <v>9640</v>
      </c>
      <c r="C965" s="167">
        <f t="shared" si="23"/>
        <v>34</v>
      </c>
      <c r="D965" s="49"/>
      <c r="E965" s="167"/>
      <c r="F965" s="167"/>
    </row>
    <row r="966" spans="1:6">
      <c r="A966" s="49">
        <v>37490</v>
      </c>
      <c r="B966" s="167">
        <v>9650</v>
      </c>
      <c r="C966" s="167">
        <f t="shared" si="23"/>
        <v>34</v>
      </c>
      <c r="D966" s="49"/>
      <c r="E966" s="167"/>
      <c r="F966" s="167"/>
    </row>
    <row r="967" spans="1:6">
      <c r="A967" s="49">
        <v>37491</v>
      </c>
      <c r="B967" s="167">
        <v>9660</v>
      </c>
      <c r="C967" s="167">
        <f t="shared" si="23"/>
        <v>34</v>
      </c>
      <c r="D967" s="49"/>
      <c r="E967" s="167"/>
      <c r="F967" s="167"/>
    </row>
    <row r="968" spans="1:6">
      <c r="A968" s="49">
        <v>37492</v>
      </c>
      <c r="B968" s="167">
        <v>9670</v>
      </c>
      <c r="C968" s="167">
        <f t="shared" si="23"/>
        <v>34</v>
      </c>
      <c r="D968" s="49"/>
      <c r="E968" s="167"/>
      <c r="F968" s="167"/>
    </row>
    <row r="969" spans="1:6">
      <c r="A969" s="49">
        <v>37493</v>
      </c>
      <c r="B969" s="167">
        <v>9680</v>
      </c>
      <c r="C969" s="167">
        <f t="shared" si="23"/>
        <v>34</v>
      </c>
      <c r="D969" s="49"/>
      <c r="E969" s="167"/>
      <c r="F969" s="167"/>
    </row>
    <row r="970" spans="1:6">
      <c r="A970" s="49">
        <v>37494</v>
      </c>
      <c r="B970" s="167">
        <v>9690</v>
      </c>
      <c r="C970" s="167">
        <f t="shared" si="23"/>
        <v>35</v>
      </c>
      <c r="D970" s="49"/>
      <c r="E970" s="167"/>
      <c r="F970" s="167"/>
    </row>
    <row r="971" spans="1:6">
      <c r="A971" s="49">
        <v>37495</v>
      </c>
      <c r="B971" s="167">
        <v>9700</v>
      </c>
      <c r="C971" s="167">
        <f t="shared" si="23"/>
        <v>35</v>
      </c>
      <c r="D971" s="49"/>
      <c r="E971" s="167"/>
      <c r="F971" s="167"/>
    </row>
    <row r="972" spans="1:6">
      <c r="A972" s="49">
        <v>37496</v>
      </c>
      <c r="B972" s="167">
        <v>9710</v>
      </c>
      <c r="C972" s="167">
        <f t="shared" si="23"/>
        <v>35</v>
      </c>
      <c r="D972" s="49"/>
      <c r="E972" s="167"/>
      <c r="F972" s="167"/>
    </row>
    <row r="973" spans="1:6">
      <c r="A973" s="49">
        <v>37497</v>
      </c>
      <c r="B973" s="167">
        <v>9720</v>
      </c>
      <c r="C973" s="167">
        <f t="shared" si="23"/>
        <v>35</v>
      </c>
      <c r="D973" s="49"/>
      <c r="E973" s="167"/>
      <c r="F973" s="167"/>
    </row>
    <row r="974" spans="1:6">
      <c r="A974" s="49">
        <v>37498</v>
      </c>
      <c r="B974" s="167">
        <v>9730</v>
      </c>
      <c r="C974" s="167">
        <f t="shared" si="23"/>
        <v>35</v>
      </c>
      <c r="D974" s="49"/>
      <c r="E974" s="167"/>
      <c r="F974" s="167"/>
    </row>
    <row r="975" spans="1:6">
      <c r="A975" s="49">
        <v>37499</v>
      </c>
      <c r="B975" s="167">
        <v>9740</v>
      </c>
      <c r="C975" s="167">
        <f t="shared" si="23"/>
        <v>35</v>
      </c>
      <c r="D975" s="49"/>
      <c r="E975" s="167"/>
      <c r="F975" s="167"/>
    </row>
    <row r="976" spans="1:6">
      <c r="A976" s="49">
        <v>37500</v>
      </c>
      <c r="B976" s="167">
        <v>9750</v>
      </c>
      <c r="C976" s="167">
        <f t="shared" si="23"/>
        <v>35</v>
      </c>
      <c r="D976" s="49"/>
      <c r="E976" s="167"/>
      <c r="F976" s="167"/>
    </row>
    <row r="977" spans="1:6">
      <c r="A977" s="49">
        <v>37501</v>
      </c>
      <c r="B977" s="167">
        <v>9760</v>
      </c>
      <c r="C977" s="167">
        <f t="shared" si="23"/>
        <v>36</v>
      </c>
      <c r="D977" s="49"/>
      <c r="E977" s="167"/>
      <c r="F977" s="167"/>
    </row>
    <row r="978" spans="1:6">
      <c r="A978" s="49">
        <v>37502</v>
      </c>
      <c r="B978" s="167">
        <v>9770</v>
      </c>
      <c r="C978" s="167">
        <f t="shared" si="23"/>
        <v>36</v>
      </c>
      <c r="D978" s="49"/>
      <c r="E978" s="167"/>
      <c r="F978" s="167"/>
    </row>
    <row r="979" spans="1:6">
      <c r="A979" s="49">
        <v>37503</v>
      </c>
      <c r="B979" s="167">
        <v>9780</v>
      </c>
      <c r="C979" s="167">
        <f t="shared" si="23"/>
        <v>36</v>
      </c>
      <c r="D979" s="49"/>
      <c r="E979" s="167"/>
      <c r="F979" s="167"/>
    </row>
    <row r="980" spans="1:6">
      <c r="A980" s="49">
        <v>37504</v>
      </c>
      <c r="B980" s="167">
        <v>9790</v>
      </c>
      <c r="C980" s="167">
        <f t="shared" si="23"/>
        <v>36</v>
      </c>
      <c r="D980" s="49"/>
      <c r="E980" s="167"/>
      <c r="F980" s="167"/>
    </row>
    <row r="981" spans="1:6">
      <c r="A981" s="49">
        <v>37505</v>
      </c>
      <c r="B981" s="167">
        <v>9800</v>
      </c>
      <c r="C981" s="167">
        <f t="shared" si="23"/>
        <v>36</v>
      </c>
      <c r="D981" s="49"/>
      <c r="E981" s="167"/>
      <c r="F981" s="167"/>
    </row>
    <row r="982" spans="1:6">
      <c r="A982" s="49">
        <v>37506</v>
      </c>
      <c r="B982" s="167">
        <v>9810</v>
      </c>
      <c r="C982" s="167">
        <f t="shared" si="23"/>
        <v>36</v>
      </c>
      <c r="D982" s="49"/>
      <c r="E982" s="167"/>
      <c r="F982" s="167"/>
    </row>
    <row r="983" spans="1:6">
      <c r="A983" s="49">
        <v>37507</v>
      </c>
      <c r="B983" s="167">
        <v>9820</v>
      </c>
      <c r="C983" s="167">
        <f t="shared" si="23"/>
        <v>36</v>
      </c>
      <c r="D983" s="49"/>
      <c r="E983" s="167"/>
      <c r="F983" s="167"/>
    </row>
    <row r="984" spans="1:6">
      <c r="A984" s="49">
        <v>37508</v>
      </c>
      <c r="B984" s="167">
        <v>9830</v>
      </c>
      <c r="C984" s="167">
        <f t="shared" si="23"/>
        <v>37</v>
      </c>
      <c r="D984" s="49"/>
      <c r="E984" s="167"/>
      <c r="F984" s="167"/>
    </row>
    <row r="985" spans="1:6">
      <c r="A985" s="49">
        <v>37509</v>
      </c>
      <c r="B985" s="167">
        <v>9840</v>
      </c>
      <c r="C985" s="167">
        <f t="shared" si="23"/>
        <v>37</v>
      </c>
      <c r="D985" s="49"/>
      <c r="E985" s="167"/>
      <c r="F985" s="167"/>
    </row>
    <row r="986" spans="1:6">
      <c r="A986" s="49">
        <v>37510</v>
      </c>
      <c r="B986" s="167">
        <v>9850</v>
      </c>
      <c r="C986" s="167">
        <f t="shared" si="23"/>
        <v>37</v>
      </c>
      <c r="D986" s="49"/>
      <c r="E986" s="167"/>
      <c r="F986" s="167"/>
    </row>
    <row r="987" spans="1:6">
      <c r="A987" s="49">
        <v>37511</v>
      </c>
      <c r="B987" s="167">
        <v>9860</v>
      </c>
      <c r="C987" s="167">
        <f t="shared" si="23"/>
        <v>37</v>
      </c>
      <c r="D987" s="49"/>
      <c r="E987" s="167"/>
      <c r="F987" s="167"/>
    </row>
    <row r="988" spans="1:6">
      <c r="A988" s="49">
        <v>37512</v>
      </c>
      <c r="B988" s="167">
        <v>9870</v>
      </c>
      <c r="C988" s="167">
        <f t="shared" si="23"/>
        <v>37</v>
      </c>
      <c r="D988" s="49"/>
      <c r="E988" s="167"/>
      <c r="F988" s="167"/>
    </row>
    <row r="989" spans="1:6">
      <c r="A989" s="49">
        <v>37513</v>
      </c>
      <c r="B989" s="167">
        <v>9880</v>
      </c>
      <c r="C989" s="167">
        <f t="shared" si="23"/>
        <v>37</v>
      </c>
      <c r="D989" s="49"/>
      <c r="E989" s="167"/>
      <c r="F989" s="167"/>
    </row>
    <row r="990" spans="1:6">
      <c r="A990" s="49">
        <v>37514</v>
      </c>
      <c r="B990" s="167">
        <v>9890</v>
      </c>
      <c r="C990" s="167">
        <f t="shared" si="23"/>
        <v>37</v>
      </c>
      <c r="D990" s="49"/>
      <c r="E990" s="167"/>
      <c r="F990" s="167"/>
    </row>
    <row r="991" spans="1:6">
      <c r="A991" s="49">
        <v>37515</v>
      </c>
      <c r="B991" s="167">
        <v>9900</v>
      </c>
      <c r="C991" s="167">
        <f t="shared" si="23"/>
        <v>38</v>
      </c>
      <c r="D991" s="49"/>
      <c r="E991" s="167"/>
      <c r="F991" s="167"/>
    </row>
    <row r="992" spans="1:6">
      <c r="A992" s="49">
        <v>37516</v>
      </c>
      <c r="B992" s="167">
        <v>9910</v>
      </c>
      <c r="C992" s="167">
        <f t="shared" si="23"/>
        <v>38</v>
      </c>
      <c r="D992" s="49"/>
      <c r="E992" s="167"/>
      <c r="F992" s="167"/>
    </row>
    <row r="993" spans="1:6">
      <c r="A993" s="49">
        <v>37517</v>
      </c>
      <c r="B993" s="167">
        <v>9920</v>
      </c>
      <c r="C993" s="167">
        <f t="shared" si="23"/>
        <v>38</v>
      </c>
      <c r="D993" s="49"/>
      <c r="E993" s="167"/>
      <c r="F993" s="167"/>
    </row>
    <row r="994" spans="1:6">
      <c r="A994" s="49">
        <v>37518</v>
      </c>
      <c r="B994" s="167">
        <v>9930</v>
      </c>
      <c r="C994" s="167">
        <f t="shared" si="23"/>
        <v>38</v>
      </c>
      <c r="D994" s="49"/>
      <c r="E994" s="167"/>
      <c r="F994" s="167"/>
    </row>
    <row r="995" spans="1:6">
      <c r="A995" s="49">
        <v>37519</v>
      </c>
      <c r="B995" s="167">
        <v>9940</v>
      </c>
      <c r="C995" s="167">
        <f t="shared" si="23"/>
        <v>38</v>
      </c>
      <c r="D995" s="49"/>
      <c r="E995" s="167"/>
      <c r="F995" s="167"/>
    </row>
    <row r="996" spans="1:6">
      <c r="A996" s="49">
        <v>37520</v>
      </c>
      <c r="B996" s="167">
        <v>9950</v>
      </c>
      <c r="C996" s="167">
        <f t="shared" si="23"/>
        <v>38</v>
      </c>
      <c r="D996" s="49"/>
      <c r="E996" s="167"/>
      <c r="F996" s="167"/>
    </row>
    <row r="997" spans="1:6">
      <c r="A997" s="49">
        <v>37521</v>
      </c>
      <c r="B997" s="167">
        <v>9960</v>
      </c>
      <c r="C997" s="167">
        <f t="shared" si="23"/>
        <v>38</v>
      </c>
      <c r="D997" s="49"/>
      <c r="E997" s="167"/>
      <c r="F997" s="167"/>
    </row>
    <row r="998" spans="1:6">
      <c r="A998" s="49">
        <v>37522</v>
      </c>
      <c r="B998" s="167">
        <v>9970</v>
      </c>
      <c r="C998" s="167">
        <f t="shared" si="23"/>
        <v>39</v>
      </c>
      <c r="D998" s="49"/>
      <c r="E998" s="167"/>
      <c r="F998" s="167"/>
    </row>
    <row r="999" spans="1:6">
      <c r="A999" s="49">
        <v>37523</v>
      </c>
      <c r="B999" s="167">
        <v>9980</v>
      </c>
      <c r="C999" s="167">
        <f t="shared" si="23"/>
        <v>39</v>
      </c>
      <c r="D999" s="49"/>
      <c r="E999" s="167"/>
      <c r="F999" s="167"/>
    </row>
    <row r="1000" spans="1:6">
      <c r="A1000" s="49">
        <v>37524</v>
      </c>
      <c r="B1000" s="167">
        <v>9990</v>
      </c>
      <c r="C1000" s="167">
        <f t="shared" si="23"/>
        <v>39</v>
      </c>
      <c r="D1000" s="49"/>
      <c r="E1000" s="167"/>
      <c r="F1000" s="167"/>
    </row>
    <row r="1001" spans="1:6">
      <c r="A1001" s="49">
        <v>37525</v>
      </c>
      <c r="B1001" s="167">
        <v>10000</v>
      </c>
      <c r="C1001" s="167">
        <f t="shared" si="23"/>
        <v>39</v>
      </c>
      <c r="D1001" s="49"/>
      <c r="E1001" s="167"/>
      <c r="F1001" s="167"/>
    </row>
    <row r="1002" spans="1:6">
      <c r="A1002" s="49">
        <v>37526</v>
      </c>
      <c r="B1002" s="167">
        <v>10010</v>
      </c>
      <c r="C1002" s="167">
        <f t="shared" si="23"/>
        <v>39</v>
      </c>
      <c r="D1002" s="49"/>
      <c r="E1002" s="167"/>
      <c r="F1002" s="167"/>
    </row>
    <row r="1003" spans="1:6">
      <c r="A1003" s="49">
        <v>37527</v>
      </c>
      <c r="B1003" s="167">
        <v>10020</v>
      </c>
      <c r="C1003" s="167">
        <f t="shared" si="23"/>
        <v>39</v>
      </c>
      <c r="D1003" s="49"/>
      <c r="E1003" s="167"/>
      <c r="F1003" s="167"/>
    </row>
    <row r="1004" spans="1:6">
      <c r="A1004" s="49">
        <v>37528</v>
      </c>
      <c r="B1004" s="167">
        <v>10030</v>
      </c>
      <c r="C1004" s="167">
        <f t="shared" si="23"/>
        <v>39</v>
      </c>
      <c r="D1004" s="49"/>
      <c r="E1004" s="167"/>
      <c r="F1004" s="167"/>
    </row>
    <row r="1005" spans="1:6">
      <c r="A1005" s="49">
        <v>37529</v>
      </c>
      <c r="B1005" s="167">
        <v>10040</v>
      </c>
      <c r="C1005" s="167">
        <f t="shared" si="23"/>
        <v>40</v>
      </c>
      <c r="D1005" s="49"/>
      <c r="E1005" s="167"/>
      <c r="F1005" s="167"/>
    </row>
    <row r="1006" spans="1:6">
      <c r="A1006" s="49">
        <v>37530</v>
      </c>
      <c r="B1006" s="167">
        <v>10050</v>
      </c>
      <c r="C1006" s="167">
        <f t="shared" si="23"/>
        <v>40</v>
      </c>
      <c r="D1006" s="49"/>
      <c r="E1006" s="167"/>
      <c r="F1006" s="167"/>
    </row>
    <row r="1007" spans="1:6">
      <c r="A1007" s="49">
        <v>37531</v>
      </c>
      <c r="B1007" s="167">
        <v>10060</v>
      </c>
      <c r="C1007" s="167">
        <f t="shared" si="23"/>
        <v>40</v>
      </c>
      <c r="D1007" s="49"/>
      <c r="E1007" s="167"/>
      <c r="F1007" s="167"/>
    </row>
    <row r="1008" spans="1:6">
      <c r="A1008" s="49">
        <v>37532</v>
      </c>
      <c r="B1008" s="167">
        <v>10070</v>
      </c>
      <c r="C1008" s="167">
        <f t="shared" si="23"/>
        <v>40</v>
      </c>
      <c r="D1008" s="49"/>
      <c r="E1008" s="167"/>
      <c r="F1008" s="167"/>
    </row>
    <row r="1009" spans="1:6">
      <c r="A1009" s="49">
        <v>37533</v>
      </c>
      <c r="B1009" s="167">
        <v>10080</v>
      </c>
      <c r="C1009" s="167">
        <f t="shared" si="23"/>
        <v>40</v>
      </c>
      <c r="D1009" s="49"/>
      <c r="E1009" s="167"/>
      <c r="F1009" s="167"/>
    </row>
    <row r="1010" spans="1:6">
      <c r="A1010" s="49">
        <v>37534</v>
      </c>
      <c r="B1010" s="167">
        <v>10090</v>
      </c>
      <c r="C1010" s="167">
        <f t="shared" si="23"/>
        <v>40</v>
      </c>
      <c r="D1010" s="49"/>
      <c r="E1010" s="167"/>
      <c r="F1010" s="167"/>
    </row>
    <row r="1011" spans="1:6">
      <c r="A1011" s="49">
        <v>37535</v>
      </c>
      <c r="B1011" s="167">
        <v>10100</v>
      </c>
      <c r="C1011" s="167">
        <f t="shared" si="23"/>
        <v>40</v>
      </c>
      <c r="D1011" s="49"/>
      <c r="E1011" s="167"/>
      <c r="F1011" s="167"/>
    </row>
    <row r="1012" spans="1:6">
      <c r="A1012" s="49">
        <v>37536</v>
      </c>
      <c r="B1012" s="167">
        <v>10110</v>
      </c>
      <c r="C1012" s="167">
        <f t="shared" si="23"/>
        <v>41</v>
      </c>
      <c r="D1012" s="49"/>
      <c r="E1012" s="167"/>
      <c r="F1012" s="167"/>
    </row>
    <row r="1013" spans="1:6">
      <c r="A1013" s="49">
        <v>37537</v>
      </c>
      <c r="B1013" s="167">
        <v>10120</v>
      </c>
      <c r="C1013" s="167">
        <f t="shared" si="23"/>
        <v>41</v>
      </c>
      <c r="D1013" s="49"/>
      <c r="E1013" s="167"/>
      <c r="F1013" s="167"/>
    </row>
    <row r="1014" spans="1:6">
      <c r="A1014" s="49">
        <v>37538</v>
      </c>
      <c r="B1014" s="167">
        <v>10130</v>
      </c>
      <c r="C1014" s="167">
        <f t="shared" si="23"/>
        <v>41</v>
      </c>
      <c r="D1014" s="49"/>
      <c r="E1014" s="167"/>
      <c r="F1014" s="167"/>
    </row>
    <row r="1015" spans="1:6">
      <c r="A1015" s="49">
        <v>37539</v>
      </c>
      <c r="B1015" s="167">
        <v>10140</v>
      </c>
      <c r="C1015" s="167">
        <f t="shared" si="23"/>
        <v>41</v>
      </c>
      <c r="D1015" s="49"/>
      <c r="E1015" s="167"/>
      <c r="F1015" s="167"/>
    </row>
    <row r="1016" spans="1:6">
      <c r="A1016" s="49">
        <v>37540</v>
      </c>
      <c r="B1016" s="167">
        <v>10150</v>
      </c>
      <c r="C1016" s="167">
        <f t="shared" si="23"/>
        <v>41</v>
      </c>
      <c r="D1016" s="49"/>
      <c r="E1016" s="167"/>
      <c r="F1016" s="167"/>
    </row>
    <row r="1017" spans="1:6">
      <c r="A1017" s="49">
        <v>37541</v>
      </c>
      <c r="B1017" s="167">
        <v>10160</v>
      </c>
      <c r="C1017" s="167">
        <f t="shared" si="23"/>
        <v>41</v>
      </c>
      <c r="D1017" s="49"/>
      <c r="E1017" s="167"/>
      <c r="F1017" s="167"/>
    </row>
    <row r="1018" spans="1:6">
      <c r="A1018" s="49">
        <v>37542</v>
      </c>
      <c r="B1018" s="167">
        <v>10170</v>
      </c>
      <c r="C1018" s="167">
        <f t="shared" si="23"/>
        <v>41</v>
      </c>
      <c r="D1018" s="49"/>
      <c r="E1018" s="167"/>
      <c r="F1018" s="167"/>
    </row>
    <row r="1019" spans="1:6">
      <c r="A1019" s="49">
        <v>37543</v>
      </c>
      <c r="B1019" s="167">
        <v>10180</v>
      </c>
      <c r="C1019" s="167">
        <f t="shared" si="23"/>
        <v>42</v>
      </c>
      <c r="D1019" s="49"/>
      <c r="E1019" s="167"/>
      <c r="F1019" s="167"/>
    </row>
    <row r="1020" spans="1:6">
      <c r="A1020" s="49">
        <v>37544</v>
      </c>
      <c r="B1020" s="167">
        <v>10190</v>
      </c>
      <c r="C1020" s="167">
        <f t="shared" si="23"/>
        <v>42</v>
      </c>
      <c r="D1020" s="49"/>
      <c r="E1020" s="167"/>
      <c r="F1020" s="167"/>
    </row>
    <row r="1021" spans="1:6">
      <c r="A1021" s="49">
        <v>37545</v>
      </c>
      <c r="B1021" s="167">
        <v>10200</v>
      </c>
      <c r="C1021" s="167">
        <f t="shared" si="23"/>
        <v>42</v>
      </c>
      <c r="D1021" s="49"/>
      <c r="E1021" s="167"/>
      <c r="F1021" s="167"/>
    </row>
    <row r="1022" spans="1:6">
      <c r="A1022" s="49">
        <v>37546</v>
      </c>
      <c r="B1022" s="167">
        <v>10210</v>
      </c>
      <c r="C1022" s="167">
        <f t="shared" si="23"/>
        <v>42</v>
      </c>
      <c r="D1022" s="49"/>
      <c r="E1022" s="167"/>
      <c r="F1022" s="167"/>
    </row>
    <row r="1023" spans="1:6">
      <c r="A1023" s="49">
        <v>37547</v>
      </c>
      <c r="B1023" s="167">
        <v>10220</v>
      </c>
      <c r="C1023" s="167">
        <f t="shared" si="23"/>
        <v>42</v>
      </c>
      <c r="D1023" s="49"/>
      <c r="E1023" s="167"/>
      <c r="F1023" s="167"/>
    </row>
    <row r="1024" spans="1:6">
      <c r="A1024" s="49">
        <v>37548</v>
      </c>
      <c r="B1024" s="167">
        <v>10230</v>
      </c>
      <c r="C1024" s="167">
        <f t="shared" si="23"/>
        <v>42</v>
      </c>
      <c r="D1024" s="49"/>
      <c r="E1024" s="167"/>
      <c r="F1024" s="167"/>
    </row>
    <row r="1025" spans="1:6">
      <c r="A1025" s="49">
        <v>37549</v>
      </c>
      <c r="B1025" s="167">
        <v>10240</v>
      </c>
      <c r="C1025" s="167">
        <f t="shared" si="23"/>
        <v>42</v>
      </c>
      <c r="D1025" s="49"/>
      <c r="E1025" s="167"/>
      <c r="F1025" s="167"/>
    </row>
    <row r="1026" spans="1:6">
      <c r="A1026" s="49">
        <v>37550</v>
      </c>
      <c r="B1026" s="167">
        <v>10250</v>
      </c>
      <c r="C1026" s="167">
        <f t="shared" si="23"/>
        <v>43</v>
      </c>
      <c r="D1026" s="49"/>
      <c r="E1026" s="167"/>
      <c r="F1026" s="167"/>
    </row>
    <row r="1027" spans="1:6">
      <c r="A1027" s="49">
        <v>37551</v>
      </c>
      <c r="B1027" s="167">
        <v>10260</v>
      </c>
      <c r="C1027" s="167">
        <f t="shared" ref="C1027:C1090" si="24">WEEKNUM(A1027,2)</f>
        <v>43</v>
      </c>
      <c r="D1027" s="49"/>
      <c r="E1027" s="167"/>
      <c r="F1027" s="167"/>
    </row>
    <row r="1028" spans="1:6">
      <c r="A1028" s="49">
        <v>37552</v>
      </c>
      <c r="B1028" s="167">
        <v>10270</v>
      </c>
      <c r="C1028" s="167">
        <f t="shared" si="24"/>
        <v>43</v>
      </c>
      <c r="D1028" s="49"/>
      <c r="E1028" s="167"/>
      <c r="F1028" s="167"/>
    </row>
    <row r="1029" spans="1:6">
      <c r="A1029" s="49">
        <v>37553</v>
      </c>
      <c r="B1029" s="167">
        <v>10280</v>
      </c>
      <c r="C1029" s="167">
        <f t="shared" si="24"/>
        <v>43</v>
      </c>
      <c r="D1029" s="49"/>
      <c r="E1029" s="167"/>
      <c r="F1029" s="167"/>
    </row>
    <row r="1030" spans="1:6">
      <c r="A1030" s="49">
        <v>37554</v>
      </c>
      <c r="B1030" s="167">
        <v>10290</v>
      </c>
      <c r="C1030" s="167">
        <f t="shared" si="24"/>
        <v>43</v>
      </c>
      <c r="D1030" s="49"/>
      <c r="E1030" s="167"/>
      <c r="F1030" s="167"/>
    </row>
    <row r="1031" spans="1:6">
      <c r="A1031" s="49">
        <v>37555</v>
      </c>
      <c r="B1031" s="167">
        <v>10300</v>
      </c>
      <c r="C1031" s="167">
        <f t="shared" si="24"/>
        <v>43</v>
      </c>
      <c r="D1031" s="49"/>
      <c r="E1031" s="167"/>
      <c r="F1031" s="167"/>
    </row>
    <row r="1032" spans="1:6">
      <c r="A1032" s="49">
        <v>37556</v>
      </c>
      <c r="B1032" s="167">
        <v>10310</v>
      </c>
      <c r="C1032" s="167">
        <f t="shared" si="24"/>
        <v>43</v>
      </c>
      <c r="D1032" s="49"/>
      <c r="E1032" s="167"/>
      <c r="F1032" s="167"/>
    </row>
    <row r="1033" spans="1:6">
      <c r="A1033" s="49">
        <v>37557</v>
      </c>
      <c r="B1033" s="167">
        <v>10320</v>
      </c>
      <c r="C1033" s="167">
        <f t="shared" si="24"/>
        <v>44</v>
      </c>
      <c r="D1033" s="49"/>
      <c r="E1033" s="167"/>
      <c r="F1033" s="167"/>
    </row>
    <row r="1034" spans="1:6">
      <c r="A1034" s="49">
        <v>37558</v>
      </c>
      <c r="B1034" s="167">
        <v>10330</v>
      </c>
      <c r="C1034" s="167">
        <f t="shared" si="24"/>
        <v>44</v>
      </c>
      <c r="D1034" s="49"/>
      <c r="E1034" s="167"/>
      <c r="F1034" s="167"/>
    </row>
    <row r="1035" spans="1:6">
      <c r="A1035" s="49">
        <v>37559</v>
      </c>
      <c r="B1035" s="167">
        <v>10340</v>
      </c>
      <c r="C1035" s="167">
        <f t="shared" si="24"/>
        <v>44</v>
      </c>
      <c r="D1035" s="49"/>
      <c r="E1035" s="167"/>
      <c r="F1035" s="167"/>
    </row>
    <row r="1036" spans="1:6">
      <c r="A1036" s="49">
        <v>37560</v>
      </c>
      <c r="B1036" s="167">
        <v>10350</v>
      </c>
      <c r="C1036" s="167">
        <f t="shared" si="24"/>
        <v>44</v>
      </c>
      <c r="D1036" s="49"/>
      <c r="E1036" s="167"/>
      <c r="F1036" s="167"/>
    </row>
    <row r="1037" spans="1:6">
      <c r="A1037" s="49">
        <v>37561</v>
      </c>
      <c r="B1037" s="167">
        <v>10360</v>
      </c>
      <c r="C1037" s="167">
        <f t="shared" si="24"/>
        <v>44</v>
      </c>
      <c r="D1037" s="49"/>
      <c r="E1037" s="167"/>
      <c r="F1037" s="167"/>
    </row>
    <row r="1038" spans="1:6">
      <c r="A1038" s="49">
        <v>37562</v>
      </c>
      <c r="B1038" s="167">
        <v>10370</v>
      </c>
      <c r="C1038" s="167">
        <f t="shared" si="24"/>
        <v>44</v>
      </c>
      <c r="D1038" s="49"/>
      <c r="E1038" s="167"/>
      <c r="F1038" s="167"/>
    </row>
    <row r="1039" spans="1:6">
      <c r="A1039" s="49">
        <v>37563</v>
      </c>
      <c r="B1039" s="167">
        <v>10380</v>
      </c>
      <c r="C1039" s="167">
        <f t="shared" si="24"/>
        <v>44</v>
      </c>
      <c r="D1039" s="49"/>
      <c r="E1039" s="167"/>
      <c r="F1039" s="167"/>
    </row>
    <row r="1040" spans="1:6">
      <c r="A1040" s="49">
        <v>37564</v>
      </c>
      <c r="B1040" s="167">
        <v>10390</v>
      </c>
      <c r="C1040" s="167">
        <f t="shared" si="24"/>
        <v>45</v>
      </c>
      <c r="D1040" s="49"/>
      <c r="E1040" s="167"/>
      <c r="F1040" s="167"/>
    </row>
    <row r="1041" spans="1:6">
      <c r="A1041" s="49">
        <v>37565</v>
      </c>
      <c r="B1041" s="167">
        <v>10400</v>
      </c>
      <c r="C1041" s="167">
        <f t="shared" si="24"/>
        <v>45</v>
      </c>
      <c r="D1041" s="49"/>
      <c r="E1041" s="167"/>
      <c r="F1041" s="167"/>
    </row>
    <row r="1042" spans="1:6">
      <c r="A1042" s="49">
        <v>37566</v>
      </c>
      <c r="B1042" s="167">
        <v>10410</v>
      </c>
      <c r="C1042" s="167">
        <f t="shared" si="24"/>
        <v>45</v>
      </c>
      <c r="D1042" s="49"/>
      <c r="E1042" s="167"/>
      <c r="F1042" s="167"/>
    </row>
    <row r="1043" spans="1:6">
      <c r="A1043" s="49">
        <v>37567</v>
      </c>
      <c r="B1043" s="167">
        <v>10420</v>
      </c>
      <c r="C1043" s="167">
        <f t="shared" si="24"/>
        <v>45</v>
      </c>
      <c r="D1043" s="49"/>
      <c r="E1043" s="167"/>
      <c r="F1043" s="167"/>
    </row>
    <row r="1044" spans="1:6">
      <c r="A1044" s="49">
        <v>37568</v>
      </c>
      <c r="B1044" s="167">
        <v>10430</v>
      </c>
      <c r="C1044" s="167">
        <f t="shared" si="24"/>
        <v>45</v>
      </c>
      <c r="D1044" s="49"/>
      <c r="E1044" s="167"/>
      <c r="F1044" s="167"/>
    </row>
    <row r="1045" spans="1:6">
      <c r="A1045" s="49">
        <v>37569</v>
      </c>
      <c r="B1045" s="167">
        <v>10440</v>
      </c>
      <c r="C1045" s="167">
        <f t="shared" si="24"/>
        <v>45</v>
      </c>
      <c r="D1045" s="49"/>
      <c r="E1045" s="167"/>
      <c r="F1045" s="167"/>
    </row>
    <row r="1046" spans="1:6">
      <c r="A1046" s="49">
        <v>37570</v>
      </c>
      <c r="B1046" s="167">
        <v>10450</v>
      </c>
      <c r="C1046" s="167">
        <f t="shared" si="24"/>
        <v>45</v>
      </c>
      <c r="D1046" s="49"/>
      <c r="E1046" s="167"/>
      <c r="F1046" s="167"/>
    </row>
    <row r="1047" spans="1:6">
      <c r="A1047" s="49">
        <v>37571</v>
      </c>
      <c r="B1047" s="167">
        <v>10460</v>
      </c>
      <c r="C1047" s="167">
        <f t="shared" si="24"/>
        <v>46</v>
      </c>
      <c r="D1047" s="49"/>
      <c r="E1047" s="167"/>
      <c r="F1047" s="167"/>
    </row>
    <row r="1048" spans="1:6">
      <c r="A1048" s="49">
        <v>37572</v>
      </c>
      <c r="B1048" s="167">
        <v>10470</v>
      </c>
      <c r="C1048" s="167">
        <f t="shared" si="24"/>
        <v>46</v>
      </c>
      <c r="D1048" s="49"/>
      <c r="E1048" s="167"/>
      <c r="F1048" s="167"/>
    </row>
    <row r="1049" spans="1:6">
      <c r="A1049" s="49">
        <v>37573</v>
      </c>
      <c r="B1049" s="167">
        <v>10480</v>
      </c>
      <c r="C1049" s="167">
        <f t="shared" si="24"/>
        <v>46</v>
      </c>
      <c r="D1049" s="49"/>
      <c r="E1049" s="167"/>
      <c r="F1049" s="167"/>
    </row>
    <row r="1050" spans="1:6">
      <c r="A1050" s="49">
        <v>37574</v>
      </c>
      <c r="B1050" s="167">
        <v>10490</v>
      </c>
      <c r="C1050" s="167">
        <f t="shared" si="24"/>
        <v>46</v>
      </c>
      <c r="D1050" s="49"/>
      <c r="E1050" s="167"/>
      <c r="F1050" s="167"/>
    </row>
    <row r="1051" spans="1:6">
      <c r="A1051" s="49">
        <v>37575</v>
      </c>
      <c r="B1051" s="167">
        <v>10500</v>
      </c>
      <c r="C1051" s="167">
        <f t="shared" si="24"/>
        <v>46</v>
      </c>
      <c r="D1051" s="49"/>
      <c r="E1051" s="167"/>
      <c r="F1051" s="167"/>
    </row>
    <row r="1052" spans="1:6">
      <c r="A1052" s="49">
        <v>37576</v>
      </c>
      <c r="B1052" s="167">
        <v>10510</v>
      </c>
      <c r="C1052" s="167">
        <f t="shared" si="24"/>
        <v>46</v>
      </c>
      <c r="D1052" s="49"/>
      <c r="E1052" s="167"/>
      <c r="F1052" s="167"/>
    </row>
    <row r="1053" spans="1:6">
      <c r="A1053" s="49">
        <v>37577</v>
      </c>
      <c r="B1053" s="167">
        <v>10520</v>
      </c>
      <c r="C1053" s="167">
        <f t="shared" si="24"/>
        <v>46</v>
      </c>
      <c r="D1053" s="49"/>
      <c r="E1053" s="167"/>
      <c r="F1053" s="167"/>
    </row>
    <row r="1054" spans="1:6">
      <c r="A1054" s="49">
        <v>37578</v>
      </c>
      <c r="B1054" s="167">
        <v>10530</v>
      </c>
      <c r="C1054" s="167">
        <f t="shared" si="24"/>
        <v>47</v>
      </c>
      <c r="D1054" s="49"/>
      <c r="E1054" s="167"/>
      <c r="F1054" s="167"/>
    </row>
    <row r="1055" spans="1:6">
      <c r="A1055" s="49">
        <v>37579</v>
      </c>
      <c r="B1055" s="167">
        <v>10540</v>
      </c>
      <c r="C1055" s="167">
        <f t="shared" si="24"/>
        <v>47</v>
      </c>
      <c r="D1055" s="49"/>
      <c r="E1055" s="167"/>
      <c r="F1055" s="167"/>
    </row>
    <row r="1056" spans="1:6">
      <c r="A1056" s="49">
        <v>37580</v>
      </c>
      <c r="B1056" s="167">
        <v>10550</v>
      </c>
      <c r="C1056" s="167">
        <f t="shared" si="24"/>
        <v>47</v>
      </c>
      <c r="D1056" s="49"/>
      <c r="E1056" s="167"/>
      <c r="F1056" s="167"/>
    </row>
    <row r="1057" spans="1:6">
      <c r="A1057" s="49">
        <v>37581</v>
      </c>
      <c r="B1057" s="167">
        <v>10560</v>
      </c>
      <c r="C1057" s="167">
        <f t="shared" si="24"/>
        <v>47</v>
      </c>
      <c r="D1057" s="49"/>
      <c r="E1057" s="167"/>
      <c r="F1057" s="167"/>
    </row>
    <row r="1058" spans="1:6">
      <c r="A1058" s="49">
        <v>37582</v>
      </c>
      <c r="B1058" s="167">
        <v>10570</v>
      </c>
      <c r="C1058" s="167">
        <f t="shared" si="24"/>
        <v>47</v>
      </c>
      <c r="D1058" s="49"/>
      <c r="E1058" s="167"/>
      <c r="F1058" s="167"/>
    </row>
    <row r="1059" spans="1:6">
      <c r="A1059" s="49">
        <v>37583</v>
      </c>
      <c r="B1059" s="167">
        <v>10580</v>
      </c>
      <c r="C1059" s="167">
        <f t="shared" si="24"/>
        <v>47</v>
      </c>
      <c r="D1059" s="49"/>
      <c r="E1059" s="167"/>
      <c r="F1059" s="167"/>
    </row>
    <row r="1060" spans="1:6">
      <c r="A1060" s="49">
        <v>37584</v>
      </c>
      <c r="B1060" s="167">
        <v>10590</v>
      </c>
      <c r="C1060" s="167">
        <f t="shared" si="24"/>
        <v>47</v>
      </c>
      <c r="D1060" s="49"/>
      <c r="E1060" s="167"/>
      <c r="F1060" s="167"/>
    </row>
    <row r="1061" spans="1:6">
      <c r="A1061" s="49">
        <v>37585</v>
      </c>
      <c r="B1061" s="167">
        <v>10600</v>
      </c>
      <c r="C1061" s="167">
        <f t="shared" si="24"/>
        <v>48</v>
      </c>
      <c r="D1061" s="49"/>
      <c r="E1061" s="167"/>
      <c r="F1061" s="167"/>
    </row>
    <row r="1062" spans="1:6">
      <c r="A1062" s="49">
        <v>37586</v>
      </c>
      <c r="B1062" s="167">
        <v>10610</v>
      </c>
      <c r="C1062" s="167">
        <f t="shared" si="24"/>
        <v>48</v>
      </c>
      <c r="D1062" s="49"/>
      <c r="E1062" s="167"/>
      <c r="F1062" s="167"/>
    </row>
    <row r="1063" spans="1:6">
      <c r="A1063" s="49">
        <v>37587</v>
      </c>
      <c r="B1063" s="167">
        <v>10620</v>
      </c>
      <c r="C1063" s="167">
        <f t="shared" si="24"/>
        <v>48</v>
      </c>
      <c r="D1063" s="49"/>
      <c r="E1063" s="167"/>
      <c r="F1063" s="167"/>
    </row>
    <row r="1064" spans="1:6">
      <c r="A1064" s="49">
        <v>37588</v>
      </c>
      <c r="B1064" s="167">
        <v>10630</v>
      </c>
      <c r="C1064" s="167">
        <f t="shared" si="24"/>
        <v>48</v>
      </c>
      <c r="D1064" s="49"/>
      <c r="E1064" s="167"/>
      <c r="F1064" s="167"/>
    </row>
    <row r="1065" spans="1:6">
      <c r="A1065" s="49">
        <v>37589</v>
      </c>
      <c r="B1065" s="167">
        <v>10640</v>
      </c>
      <c r="C1065" s="167">
        <f t="shared" si="24"/>
        <v>48</v>
      </c>
      <c r="D1065" s="49"/>
      <c r="E1065" s="167"/>
      <c r="F1065" s="167"/>
    </row>
    <row r="1066" spans="1:6">
      <c r="A1066" s="49">
        <v>37590</v>
      </c>
      <c r="B1066" s="167">
        <v>10650</v>
      </c>
      <c r="C1066" s="167">
        <f t="shared" si="24"/>
        <v>48</v>
      </c>
      <c r="D1066" s="49"/>
      <c r="E1066" s="167"/>
      <c r="F1066" s="167"/>
    </row>
    <row r="1067" spans="1:6">
      <c r="A1067" s="49">
        <v>37591</v>
      </c>
      <c r="B1067" s="167">
        <v>10660</v>
      </c>
      <c r="C1067" s="167">
        <f t="shared" si="24"/>
        <v>48</v>
      </c>
      <c r="D1067" s="49"/>
      <c r="E1067" s="167"/>
      <c r="F1067" s="167"/>
    </row>
    <row r="1068" spans="1:6">
      <c r="A1068" s="49">
        <v>37592</v>
      </c>
      <c r="B1068" s="167">
        <v>10670</v>
      </c>
      <c r="C1068" s="167">
        <f t="shared" si="24"/>
        <v>49</v>
      </c>
      <c r="D1068" s="49"/>
      <c r="E1068" s="167"/>
      <c r="F1068" s="167"/>
    </row>
    <row r="1069" spans="1:6">
      <c r="A1069" s="49">
        <v>37593</v>
      </c>
      <c r="B1069" s="167">
        <v>10680</v>
      </c>
      <c r="C1069" s="167">
        <f t="shared" si="24"/>
        <v>49</v>
      </c>
      <c r="D1069" s="49"/>
      <c r="E1069" s="167"/>
      <c r="F1069" s="167"/>
    </row>
    <row r="1070" spans="1:6">
      <c r="A1070" s="49">
        <v>37594</v>
      </c>
      <c r="B1070" s="167">
        <v>10690</v>
      </c>
      <c r="C1070" s="167">
        <f t="shared" si="24"/>
        <v>49</v>
      </c>
      <c r="D1070" s="49"/>
      <c r="E1070" s="167"/>
      <c r="F1070" s="167"/>
    </row>
    <row r="1071" spans="1:6">
      <c r="A1071" s="49">
        <v>37595</v>
      </c>
      <c r="B1071" s="167">
        <v>10700</v>
      </c>
      <c r="C1071" s="167">
        <f t="shared" si="24"/>
        <v>49</v>
      </c>
      <c r="D1071" s="49"/>
      <c r="E1071" s="167"/>
      <c r="F1071" s="167"/>
    </row>
    <row r="1072" spans="1:6">
      <c r="A1072" s="49">
        <v>37596</v>
      </c>
      <c r="B1072" s="167">
        <v>10710</v>
      </c>
      <c r="C1072" s="167">
        <f t="shared" si="24"/>
        <v>49</v>
      </c>
      <c r="D1072" s="49"/>
      <c r="E1072" s="167"/>
      <c r="F1072" s="167"/>
    </row>
    <row r="1073" spans="1:6">
      <c r="A1073" s="49">
        <v>37597</v>
      </c>
      <c r="B1073" s="167">
        <v>10720</v>
      </c>
      <c r="C1073" s="167">
        <f t="shared" si="24"/>
        <v>49</v>
      </c>
      <c r="D1073" s="49"/>
      <c r="E1073" s="167"/>
      <c r="F1073" s="167"/>
    </row>
    <row r="1074" spans="1:6">
      <c r="A1074" s="49">
        <v>37598</v>
      </c>
      <c r="B1074" s="167">
        <v>10730</v>
      </c>
      <c r="C1074" s="167">
        <f t="shared" si="24"/>
        <v>49</v>
      </c>
      <c r="D1074" s="49"/>
      <c r="E1074" s="167"/>
      <c r="F1074" s="167"/>
    </row>
    <row r="1075" spans="1:6">
      <c r="A1075" s="49">
        <v>37599</v>
      </c>
      <c r="B1075" s="167">
        <v>10740</v>
      </c>
      <c r="C1075" s="167">
        <f t="shared" si="24"/>
        <v>50</v>
      </c>
      <c r="D1075" s="49"/>
      <c r="E1075" s="167"/>
      <c r="F1075" s="167"/>
    </row>
    <row r="1076" spans="1:6">
      <c r="A1076" s="49">
        <v>37600</v>
      </c>
      <c r="B1076" s="167">
        <v>10750</v>
      </c>
      <c r="C1076" s="167">
        <f t="shared" si="24"/>
        <v>50</v>
      </c>
      <c r="D1076" s="49"/>
      <c r="E1076" s="167"/>
      <c r="F1076" s="167"/>
    </row>
    <row r="1077" spans="1:6">
      <c r="A1077" s="49">
        <v>37601</v>
      </c>
      <c r="B1077" s="167">
        <v>10760</v>
      </c>
      <c r="C1077" s="167">
        <f t="shared" si="24"/>
        <v>50</v>
      </c>
      <c r="D1077" s="49"/>
      <c r="E1077" s="167"/>
      <c r="F1077" s="167"/>
    </row>
    <row r="1078" spans="1:6">
      <c r="A1078" s="49">
        <v>37602</v>
      </c>
      <c r="B1078" s="167">
        <v>10770</v>
      </c>
      <c r="C1078" s="167">
        <f t="shared" si="24"/>
        <v>50</v>
      </c>
      <c r="D1078" s="49"/>
      <c r="E1078" s="167"/>
      <c r="F1078" s="167"/>
    </row>
    <row r="1079" spans="1:6">
      <c r="A1079" s="49">
        <v>37603</v>
      </c>
      <c r="B1079" s="167">
        <v>10780</v>
      </c>
      <c r="C1079" s="167">
        <f t="shared" si="24"/>
        <v>50</v>
      </c>
      <c r="D1079" s="49"/>
      <c r="E1079" s="167"/>
      <c r="F1079" s="167"/>
    </row>
    <row r="1080" spans="1:6">
      <c r="A1080" s="49">
        <v>37604</v>
      </c>
      <c r="B1080" s="167">
        <v>10790</v>
      </c>
      <c r="C1080" s="167">
        <f t="shared" si="24"/>
        <v>50</v>
      </c>
      <c r="D1080" s="49"/>
      <c r="E1080" s="167"/>
      <c r="F1080" s="167"/>
    </row>
    <row r="1081" spans="1:6">
      <c r="A1081" s="49">
        <v>37605</v>
      </c>
      <c r="B1081" s="167">
        <v>10800</v>
      </c>
      <c r="C1081" s="167">
        <f t="shared" si="24"/>
        <v>50</v>
      </c>
      <c r="D1081" s="49"/>
      <c r="E1081" s="167"/>
      <c r="F1081" s="167"/>
    </row>
    <row r="1082" spans="1:6">
      <c r="A1082" s="49">
        <v>37606</v>
      </c>
      <c r="B1082" s="167">
        <v>10810</v>
      </c>
      <c r="C1082" s="167">
        <f t="shared" si="24"/>
        <v>51</v>
      </c>
      <c r="D1082" s="49"/>
      <c r="E1082" s="167"/>
      <c r="F1082" s="167"/>
    </row>
    <row r="1083" spans="1:6">
      <c r="A1083" s="49">
        <v>37607</v>
      </c>
      <c r="B1083" s="167">
        <v>10820</v>
      </c>
      <c r="C1083" s="167">
        <f t="shared" si="24"/>
        <v>51</v>
      </c>
      <c r="D1083" s="49"/>
      <c r="E1083" s="167"/>
      <c r="F1083" s="167"/>
    </row>
    <row r="1084" spans="1:6">
      <c r="A1084" s="49">
        <v>37608</v>
      </c>
      <c r="B1084" s="167">
        <v>10830</v>
      </c>
      <c r="C1084" s="167">
        <f t="shared" si="24"/>
        <v>51</v>
      </c>
      <c r="D1084" s="49"/>
      <c r="E1084" s="167"/>
      <c r="F1084" s="167"/>
    </row>
    <row r="1085" spans="1:6">
      <c r="A1085" s="49">
        <v>37609</v>
      </c>
      <c r="B1085" s="167">
        <v>10840</v>
      </c>
      <c r="C1085" s="167">
        <f t="shared" si="24"/>
        <v>51</v>
      </c>
      <c r="D1085" s="49"/>
      <c r="E1085" s="167"/>
      <c r="F1085" s="167"/>
    </row>
    <row r="1086" spans="1:6">
      <c r="A1086" s="49">
        <v>37610</v>
      </c>
      <c r="B1086" s="167">
        <v>10850</v>
      </c>
      <c r="C1086" s="167">
        <f t="shared" si="24"/>
        <v>51</v>
      </c>
      <c r="D1086" s="49"/>
      <c r="E1086" s="167"/>
      <c r="F1086" s="167"/>
    </row>
    <row r="1087" spans="1:6">
      <c r="A1087" s="49">
        <v>37611</v>
      </c>
      <c r="B1087" s="167">
        <v>10860</v>
      </c>
      <c r="C1087" s="167">
        <f t="shared" si="24"/>
        <v>51</v>
      </c>
      <c r="D1087" s="49"/>
      <c r="E1087" s="167"/>
      <c r="F1087" s="167"/>
    </row>
    <row r="1088" spans="1:6">
      <c r="A1088" s="49">
        <v>37612</v>
      </c>
      <c r="B1088" s="167">
        <v>10870</v>
      </c>
      <c r="C1088" s="167">
        <f t="shared" si="24"/>
        <v>51</v>
      </c>
      <c r="D1088" s="49"/>
      <c r="E1088" s="167"/>
      <c r="F1088" s="167"/>
    </row>
    <row r="1089" spans="1:6">
      <c r="A1089" s="49">
        <v>37613</v>
      </c>
      <c r="B1089" s="167">
        <v>10880</v>
      </c>
      <c r="C1089" s="167">
        <f t="shared" si="24"/>
        <v>52</v>
      </c>
      <c r="D1089" s="49"/>
      <c r="E1089" s="167"/>
      <c r="F1089" s="167"/>
    </row>
    <row r="1090" spans="1:6">
      <c r="A1090" s="49">
        <v>37614</v>
      </c>
      <c r="B1090" s="167">
        <v>10890</v>
      </c>
      <c r="C1090" s="167">
        <f t="shared" si="24"/>
        <v>52</v>
      </c>
      <c r="D1090" s="49"/>
      <c r="E1090" s="167"/>
      <c r="F1090" s="167"/>
    </row>
    <row r="1091" spans="1:6">
      <c r="A1091" s="49">
        <v>37615</v>
      </c>
      <c r="B1091" s="167">
        <v>10900</v>
      </c>
      <c r="C1091" s="167">
        <f t="shared" ref="C1091:C1097" si="25">WEEKNUM(A1091,2)</f>
        <v>52</v>
      </c>
      <c r="D1091" s="49"/>
      <c r="E1091" s="167"/>
      <c r="F1091" s="167"/>
    </row>
    <row r="1092" spans="1:6">
      <c r="A1092" s="49">
        <v>37616</v>
      </c>
      <c r="B1092" s="167">
        <v>10910</v>
      </c>
      <c r="C1092" s="167">
        <f t="shared" si="25"/>
        <v>52</v>
      </c>
      <c r="D1092" s="49"/>
      <c r="E1092" s="167"/>
      <c r="F1092" s="167"/>
    </row>
    <row r="1093" spans="1:6">
      <c r="A1093" s="49">
        <v>37617</v>
      </c>
      <c r="B1093" s="167">
        <v>10920</v>
      </c>
      <c r="C1093" s="167">
        <f t="shared" si="25"/>
        <v>52</v>
      </c>
      <c r="D1093" s="49"/>
      <c r="E1093" s="167"/>
      <c r="F1093" s="167"/>
    </row>
    <row r="1094" spans="1:6">
      <c r="A1094" s="49">
        <v>37618</v>
      </c>
      <c r="B1094" s="167">
        <v>10930</v>
      </c>
      <c r="C1094" s="167">
        <f t="shared" si="25"/>
        <v>52</v>
      </c>
      <c r="D1094" s="49"/>
      <c r="E1094" s="167"/>
      <c r="F1094" s="167"/>
    </row>
    <row r="1095" spans="1:6">
      <c r="A1095" s="49">
        <v>37619</v>
      </c>
      <c r="B1095" s="167">
        <v>10940</v>
      </c>
      <c r="C1095" s="167">
        <f t="shared" si="25"/>
        <v>52</v>
      </c>
      <c r="D1095" s="49"/>
      <c r="E1095" s="167"/>
      <c r="F1095" s="167"/>
    </row>
    <row r="1096" spans="1:6">
      <c r="A1096" s="49">
        <v>37620</v>
      </c>
      <c r="B1096" s="167">
        <v>10950</v>
      </c>
      <c r="C1096" s="167">
        <f t="shared" si="25"/>
        <v>53</v>
      </c>
      <c r="D1096" s="49"/>
      <c r="E1096" s="167"/>
      <c r="F1096" s="167"/>
    </row>
    <row r="1097" spans="1:6">
      <c r="A1097" s="49">
        <v>37621</v>
      </c>
      <c r="B1097" s="167">
        <v>10960</v>
      </c>
      <c r="C1097" s="167">
        <f t="shared" si="25"/>
        <v>53</v>
      </c>
      <c r="D1097" s="49"/>
      <c r="E1097" s="167"/>
      <c r="F1097" s="167"/>
    </row>
  </sheetData>
  <phoneticPr fontId="2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K4"/>
  <sheetViews>
    <sheetView workbookViewId="0">
      <selection activeCell="C2" sqref="C2"/>
    </sheetView>
  </sheetViews>
  <sheetFormatPr defaultColWidth="9" defaultRowHeight="16.5"/>
  <cols>
    <col min="1" max="1" width="10.5" style="5" bestFit="1" customWidth="1"/>
    <col min="2" max="2" width="10.75" style="5" bestFit="1" customWidth="1"/>
    <col min="3" max="3" width="10.5" style="5" bestFit="1" customWidth="1"/>
    <col min="4" max="7" width="9" style="5"/>
    <col min="8" max="8" width="11.25" style="134" bestFit="1" customWidth="1"/>
    <col min="9" max="9" width="11.875" style="134" customWidth="1"/>
    <col min="10" max="10" width="9.25" style="134" customWidth="1"/>
    <col min="11" max="11" width="12" style="134" customWidth="1"/>
    <col min="12" max="16384" width="9" style="5"/>
  </cols>
  <sheetData>
    <row r="1" spans="1:11">
      <c r="A1" s="13" t="s">
        <v>85</v>
      </c>
      <c r="B1" s="4" t="s">
        <v>86</v>
      </c>
      <c r="C1" s="157" t="s">
        <v>90</v>
      </c>
      <c r="H1" s="218" t="s">
        <v>442</v>
      </c>
      <c r="I1" s="211" t="s">
        <v>443</v>
      </c>
      <c r="J1" s="211" t="s">
        <v>444</v>
      </c>
      <c r="K1" s="211" t="s">
        <v>445</v>
      </c>
    </row>
    <row r="2" spans="1:11">
      <c r="A2" s="7">
        <v>39538</v>
      </c>
      <c r="B2" s="5">
        <v>-1</v>
      </c>
      <c r="C2" s="7">
        <f>EDATE(A2,B2)</f>
        <v>39507</v>
      </c>
      <c r="D2" s="12" t="s">
        <v>91</v>
      </c>
      <c r="I2" s="219">
        <v>39098</v>
      </c>
      <c r="J2" s="214">
        <v>24</v>
      </c>
    </row>
    <row r="3" spans="1:11">
      <c r="A3" s="7">
        <v>39945</v>
      </c>
      <c r="B3" s="5">
        <v>2</v>
      </c>
      <c r="C3" s="7">
        <f>EDATE(A3,B3)</f>
        <v>40006</v>
      </c>
      <c r="D3" s="12" t="s">
        <v>92</v>
      </c>
      <c r="I3" s="219">
        <v>38847</v>
      </c>
      <c r="J3" s="214">
        <v>12</v>
      </c>
    </row>
    <row r="4" spans="1:11">
      <c r="I4" s="219">
        <v>39604</v>
      </c>
      <c r="J4" s="214">
        <v>36</v>
      </c>
    </row>
  </sheetData>
  <phoneticPr fontId="2" type="noConversion"/>
  <pageMargins left="0.75" right="0.75" top="1" bottom="1" header="0.5" footer="0.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E33"/>
  <sheetViews>
    <sheetView topLeftCell="A10" workbookViewId="0">
      <selection activeCell="A16" sqref="A16:A17"/>
    </sheetView>
  </sheetViews>
  <sheetFormatPr defaultColWidth="9" defaultRowHeight="16.5"/>
  <cols>
    <col min="1" max="1" width="10.5" style="5" bestFit="1" customWidth="1"/>
    <col min="2" max="2" width="10.75" style="5" bestFit="1" customWidth="1"/>
    <col min="3" max="3" width="10.5" style="5" bestFit="1" customWidth="1"/>
    <col min="4" max="4" width="10.25" style="5" bestFit="1" customWidth="1"/>
    <col min="5" max="16384" width="9" style="5"/>
  </cols>
  <sheetData>
    <row r="1" spans="1:5">
      <c r="A1" s="4" t="s">
        <v>85</v>
      </c>
      <c r="B1" s="4" t="s">
        <v>86</v>
      </c>
      <c r="C1" s="4" t="s">
        <v>85</v>
      </c>
      <c r="D1" s="156" t="s">
        <v>87</v>
      </c>
      <c r="E1" s="11"/>
    </row>
    <row r="2" spans="1:5">
      <c r="A2" s="7">
        <v>39254</v>
      </c>
      <c r="B2" s="5">
        <v>-1</v>
      </c>
      <c r="C2" s="7">
        <f>EDATE(A2,B2)</f>
        <v>39223</v>
      </c>
      <c r="D2" s="12">
        <f>EOMONTH(A2,B2)</f>
        <v>39233</v>
      </c>
      <c r="E2" s="12" t="s">
        <v>88</v>
      </c>
    </row>
    <row r="3" spans="1:5">
      <c r="A3" s="7">
        <v>39245</v>
      </c>
      <c r="B3" s="5">
        <v>2</v>
      </c>
      <c r="C3" s="7">
        <f>EDATE(A3,B3)</f>
        <v>39306</v>
      </c>
      <c r="D3" s="12">
        <f>EOMONTH(A3,B3)</f>
        <v>39325</v>
      </c>
      <c r="E3" s="12" t="s">
        <v>89</v>
      </c>
    </row>
    <row r="8" spans="1:5" ht="21">
      <c r="A8" s="220" t="s">
        <v>447</v>
      </c>
    </row>
    <row r="9" spans="1:5" customFormat="1">
      <c r="A9" s="134" t="s">
        <v>302</v>
      </c>
    </row>
    <row r="10" spans="1:5" customFormat="1">
      <c r="A10" s="134" t="s">
        <v>303</v>
      </c>
    </row>
    <row r="11" spans="1:5" customFormat="1">
      <c r="A11" s="135" t="s">
        <v>304</v>
      </c>
    </row>
    <row r="12" spans="1:5" customFormat="1">
      <c r="A12" s="136" t="s">
        <v>305</v>
      </c>
    </row>
    <row r="13" spans="1:5" customFormat="1">
      <c r="A13" s="136" t="s">
        <v>306</v>
      </c>
    </row>
    <row r="14" spans="1:5" customFormat="1">
      <c r="A14" s="136" t="s">
        <v>307</v>
      </c>
    </row>
    <row r="15" spans="1:5" customFormat="1" ht="15.75"/>
    <row r="16" spans="1:5" customFormat="1" ht="21">
      <c r="A16" s="220" t="s">
        <v>287</v>
      </c>
    </row>
    <row r="17" spans="1:3" customFormat="1" ht="21">
      <c r="A17" s="220" t="s">
        <v>446</v>
      </c>
    </row>
    <row r="18" spans="1:3" customFormat="1">
      <c r="A18" t="s">
        <v>325</v>
      </c>
    </row>
    <row r="19" spans="1:3" customFormat="1">
      <c r="A19" s="134" t="s">
        <v>308</v>
      </c>
    </row>
    <row r="20" spans="1:3" customFormat="1">
      <c r="A20" s="137" t="s">
        <v>309</v>
      </c>
    </row>
    <row r="21" spans="1:3" customFormat="1">
      <c r="A21" s="17" t="s">
        <v>310</v>
      </c>
    </row>
    <row r="22" spans="1:3" customFormat="1">
      <c r="A22" t="s">
        <v>326</v>
      </c>
    </row>
    <row r="23" spans="1:3" customFormat="1">
      <c r="A23" s="134" t="s">
        <v>327</v>
      </c>
    </row>
    <row r="24" spans="1:3" customFormat="1">
      <c r="A24" s="134" t="s">
        <v>311</v>
      </c>
    </row>
    <row r="25" spans="1:3" customFormat="1" ht="15.75"/>
    <row r="26" spans="1:3" customFormat="1" ht="15.75"/>
    <row r="27" spans="1:3" customFormat="1">
      <c r="A27" s="138" t="s">
        <v>312</v>
      </c>
      <c r="B27" s="46" t="s">
        <v>313</v>
      </c>
      <c r="C27" s="139"/>
    </row>
    <row r="28" spans="1:3" customFormat="1">
      <c r="A28" s="46" t="s">
        <v>314</v>
      </c>
      <c r="B28" s="46" t="s">
        <v>315</v>
      </c>
      <c r="C28" s="139"/>
    </row>
    <row r="29" spans="1:3" customFormat="1" ht="17.25" thickBot="1">
      <c r="A29" s="46" t="s">
        <v>316</v>
      </c>
      <c r="B29" s="140" t="s">
        <v>317</v>
      </c>
      <c r="C29" s="139"/>
    </row>
    <row r="30" spans="1:3" customFormat="1">
      <c r="A30" s="138"/>
      <c r="B30" s="46" t="s">
        <v>318</v>
      </c>
      <c r="C30" s="46" t="s">
        <v>319</v>
      </c>
    </row>
    <row r="31" spans="1:3" customFormat="1" ht="17.25" thickBot="1">
      <c r="A31" s="138"/>
      <c r="B31" s="140" t="s">
        <v>320</v>
      </c>
      <c r="C31" s="140" t="s">
        <v>321</v>
      </c>
    </row>
    <row r="32" spans="1:3" customFormat="1" ht="17.25" thickBot="1">
      <c r="A32" s="140"/>
      <c r="B32" s="140" t="s">
        <v>322</v>
      </c>
      <c r="C32" s="140" t="s">
        <v>323</v>
      </c>
    </row>
    <row r="33" spans="1:3" customFormat="1">
      <c r="A33" s="142" t="s">
        <v>324</v>
      </c>
      <c r="B33" s="139"/>
      <c r="C33" s="139"/>
    </row>
  </sheetData>
  <phoneticPr fontId="2" type="noConversion"/>
  <hyperlinks>
    <hyperlink ref="A11" r:id="rId1" display="javascript:ToggleDiv('divExpCollAsst_1')" xr:uid="{00000000-0004-0000-3000-000000000000}"/>
  </hyperlinks>
  <pageMargins left="0.75" right="0.75" top="1" bottom="1" header="0.5" footer="0.5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C25"/>
  <sheetViews>
    <sheetView topLeftCell="A13" workbookViewId="0">
      <selection activeCell="B20" sqref="B20"/>
    </sheetView>
  </sheetViews>
  <sheetFormatPr defaultColWidth="9" defaultRowHeight="16.5"/>
  <cols>
    <col min="1" max="1" width="13.25" style="2" customWidth="1"/>
    <col min="2" max="2" width="21.25" style="2" customWidth="1"/>
    <col min="3" max="16384" width="9" style="2"/>
  </cols>
  <sheetData>
    <row r="1" spans="1:3">
      <c r="A1" s="1" t="s">
        <v>79</v>
      </c>
      <c r="B1" s="1" t="s">
        <v>80</v>
      </c>
      <c r="C1" s="1" t="s">
        <v>81</v>
      </c>
    </row>
    <row r="2" spans="1:3">
      <c r="A2" s="3">
        <v>39146</v>
      </c>
      <c r="B2" s="3">
        <v>39326</v>
      </c>
      <c r="C2" s="2">
        <f>B2-A2</f>
        <v>180</v>
      </c>
    </row>
    <row r="4" spans="1:3">
      <c r="A4" s="1" t="s">
        <v>82</v>
      </c>
      <c r="B4" s="1" t="s">
        <v>83</v>
      </c>
    </row>
    <row r="5" spans="1:3">
      <c r="A5" s="2">
        <v>0</v>
      </c>
      <c r="B5" s="2">
        <f>YEARFRAC($A$2,$B$2,A5)</f>
        <v>0.48888888888888887</v>
      </c>
      <c r="C5" s="2" t="s">
        <v>84</v>
      </c>
    </row>
    <row r="6" spans="1:3">
      <c r="A6" s="2">
        <v>1</v>
      </c>
      <c r="B6" s="2">
        <f>YEARFRAC($A$2,$B$2,A6)</f>
        <v>0.49315068493150682</v>
      </c>
      <c r="C6" s="2" t="s">
        <v>27</v>
      </c>
    </row>
    <row r="7" spans="1:3">
      <c r="A7" s="2">
        <v>2</v>
      </c>
      <c r="B7" s="2">
        <f>YEARFRAC($A$2,$B$2,A7)</f>
        <v>0.5</v>
      </c>
      <c r="C7" s="2" t="s">
        <v>28</v>
      </c>
    </row>
    <row r="8" spans="1:3">
      <c r="A8" s="2">
        <v>3</v>
      </c>
      <c r="B8" s="2">
        <f>YEARFRAC($A$2,$B$2,A8)</f>
        <v>0.49315068493150682</v>
      </c>
      <c r="C8" s="2" t="s">
        <v>29</v>
      </c>
    </row>
    <row r="9" spans="1:3">
      <c r="A9" s="2">
        <v>4</v>
      </c>
      <c r="B9" s="2">
        <f>YEARFRAC($A$2,$B$2,A9)</f>
        <v>0.48888888888888887</v>
      </c>
      <c r="C9" s="2" t="s">
        <v>30</v>
      </c>
    </row>
    <row r="12" spans="1:3">
      <c r="A12" s="123" t="s">
        <v>287</v>
      </c>
      <c r="B12" s="124" t="s">
        <v>288</v>
      </c>
    </row>
    <row r="13" spans="1:3">
      <c r="A13"/>
      <c r="B13"/>
    </row>
    <row r="14" spans="1:3">
      <c r="A14" s="125" t="s">
        <v>289</v>
      </c>
      <c r="B14"/>
    </row>
    <row r="15" spans="1:3">
      <c r="A15" s="125" t="s">
        <v>290</v>
      </c>
      <c r="B15"/>
    </row>
    <row r="16" spans="1:3">
      <c r="A16" s="125" t="s">
        <v>291</v>
      </c>
      <c r="B16"/>
    </row>
    <row r="17" spans="1:2">
      <c r="A17" s="126" t="s">
        <v>292</v>
      </c>
      <c r="B17" s="126" t="s">
        <v>293</v>
      </c>
    </row>
    <row r="18" spans="1:2">
      <c r="A18" s="127" t="s">
        <v>294</v>
      </c>
      <c r="B18" s="127" t="s">
        <v>295</v>
      </c>
    </row>
    <row r="19" spans="1:2">
      <c r="A19" s="128">
        <v>1</v>
      </c>
      <c r="B19" s="129" t="s">
        <v>296</v>
      </c>
    </row>
    <row r="20" spans="1:2">
      <c r="A20" s="127">
        <v>2</v>
      </c>
      <c r="B20" s="130" t="s">
        <v>297</v>
      </c>
    </row>
    <row r="21" spans="1:2">
      <c r="A21" s="128">
        <v>3</v>
      </c>
      <c r="B21" s="129" t="s">
        <v>298</v>
      </c>
    </row>
    <row r="22" spans="1:2">
      <c r="A22" s="127">
        <v>4</v>
      </c>
      <c r="B22" s="130" t="s">
        <v>299</v>
      </c>
    </row>
    <row r="23" spans="1:2">
      <c r="A23" s="131"/>
      <c r="B23" s="132"/>
    </row>
    <row r="24" spans="1:2">
      <c r="A24" s="133" t="s">
        <v>300</v>
      </c>
      <c r="B24"/>
    </row>
    <row r="25" spans="1:2">
      <c r="A25" s="134" t="s">
        <v>301</v>
      </c>
      <c r="B25"/>
    </row>
  </sheetData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workbookViewId="0">
      <selection activeCell="A3" sqref="A3"/>
    </sheetView>
  </sheetViews>
  <sheetFormatPr defaultRowHeight="15.75"/>
  <cols>
    <col min="1" max="1" width="25.25" customWidth="1"/>
    <col min="2" max="2" width="22.25" customWidth="1"/>
    <col min="3" max="3" width="33.25" customWidth="1"/>
    <col min="4" max="4" width="19.75" customWidth="1"/>
  </cols>
  <sheetData>
    <row r="1" spans="1:5" ht="16.5">
      <c r="A1" s="36" t="s">
        <v>165</v>
      </c>
      <c r="B1" s="36" t="s">
        <v>166</v>
      </c>
      <c r="C1" s="36" t="s">
        <v>167</v>
      </c>
      <c r="D1" s="36" t="s">
        <v>168</v>
      </c>
    </row>
    <row r="2" spans="1:5" ht="33">
      <c r="A2" s="37" t="s">
        <v>169</v>
      </c>
      <c r="B2" s="37" t="s">
        <v>169</v>
      </c>
      <c r="C2" s="38">
        <f ca="1">TODAY()</f>
        <v>44739</v>
      </c>
      <c r="D2" s="39" t="s">
        <v>170</v>
      </c>
    </row>
    <row r="3" spans="1:5" ht="49.5">
      <c r="A3" s="40" t="s">
        <v>171</v>
      </c>
      <c r="B3" s="41" t="s">
        <v>172</v>
      </c>
      <c r="C3" s="42">
        <f ca="1">NOW()</f>
        <v>44739.841363657404</v>
      </c>
      <c r="D3" s="39" t="s">
        <v>173</v>
      </c>
    </row>
    <row r="4" spans="1:5" ht="16.5">
      <c r="A4" s="40" t="s">
        <v>174</v>
      </c>
      <c r="B4" s="42" t="e">
        <f>DATE(B5,B6,B7)</f>
        <v>#VALUE!</v>
      </c>
      <c r="C4" s="42">
        <f ca="1">DATE(C5,C6,C7)</f>
        <v>44739</v>
      </c>
      <c r="D4" s="39" t="s">
        <v>132</v>
      </c>
    </row>
    <row r="5" spans="1:5" ht="16.5">
      <c r="A5" s="41" t="s">
        <v>149</v>
      </c>
      <c r="B5" s="43" t="s">
        <v>175</v>
      </c>
      <c r="C5" s="44">
        <f ca="1">YEAR(NOW())</f>
        <v>2022</v>
      </c>
      <c r="D5" s="39" t="s">
        <v>176</v>
      </c>
      <c r="E5" s="45" t="s">
        <v>177</v>
      </c>
    </row>
    <row r="6" spans="1:5" ht="16.5">
      <c r="A6" s="41" t="s">
        <v>151</v>
      </c>
      <c r="B6" s="43" t="s">
        <v>178</v>
      </c>
      <c r="C6" s="44">
        <f ca="1">MONTH(NOW())</f>
        <v>6</v>
      </c>
      <c r="D6" s="39" t="s">
        <v>179</v>
      </c>
      <c r="E6" s="45" t="s">
        <v>177</v>
      </c>
    </row>
    <row r="7" spans="1:5" ht="16.5">
      <c r="A7" s="41" t="s">
        <v>153</v>
      </c>
      <c r="B7" s="43" t="s">
        <v>180</v>
      </c>
      <c r="C7" s="44">
        <f ca="1">DAY(NOW())</f>
        <v>27</v>
      </c>
      <c r="D7" s="39" t="s">
        <v>181</v>
      </c>
      <c r="E7" s="45" t="s">
        <v>177</v>
      </c>
    </row>
    <row r="8" spans="1:5" ht="16.5">
      <c r="A8" s="40" t="s">
        <v>182</v>
      </c>
      <c r="B8" s="41" t="s">
        <v>183</v>
      </c>
      <c r="C8" s="42">
        <f ca="1">TIME(C9,C10,C11)</f>
        <v>0.84136574074074078</v>
      </c>
      <c r="D8" s="39" t="s">
        <v>133</v>
      </c>
    </row>
    <row r="9" spans="1:5" ht="16.5">
      <c r="A9" s="41" t="s">
        <v>156</v>
      </c>
      <c r="B9" s="43" t="s">
        <v>184</v>
      </c>
      <c r="C9" s="44">
        <f ca="1">HOUR(NOW())</f>
        <v>20</v>
      </c>
      <c r="D9" s="39"/>
      <c r="E9" s="45" t="s">
        <v>177</v>
      </c>
    </row>
    <row r="10" spans="1:5" ht="16.5">
      <c r="A10" s="41" t="s">
        <v>158</v>
      </c>
      <c r="B10" s="43" t="s">
        <v>185</v>
      </c>
      <c r="C10" s="44">
        <f ca="1">MINUTE(NOW())</f>
        <v>11</v>
      </c>
      <c r="D10" s="39"/>
      <c r="E10" s="45" t="s">
        <v>177</v>
      </c>
    </row>
    <row r="11" spans="1:5" ht="16.5">
      <c r="A11" s="41" t="s">
        <v>160</v>
      </c>
      <c r="B11" s="43" t="s">
        <v>186</v>
      </c>
      <c r="C11" s="44">
        <f ca="1">SECOND(NOW())</f>
        <v>34</v>
      </c>
      <c r="D11" s="39"/>
      <c r="E11" s="45" t="s">
        <v>177</v>
      </c>
    </row>
    <row r="12" spans="1:5" ht="16.5">
      <c r="A12" s="47"/>
      <c r="B12" s="47"/>
      <c r="C12" s="47"/>
      <c r="D12" s="39"/>
    </row>
    <row r="13" spans="1:5" ht="16.5">
      <c r="A13" s="45" t="s">
        <v>187</v>
      </c>
    </row>
    <row r="14" spans="1:5" ht="16.5">
      <c r="A14" s="45"/>
    </row>
    <row r="16" spans="1:5" ht="16.5">
      <c r="A16" s="48">
        <f ca="1">NOW()</f>
        <v>44739.841363657404</v>
      </c>
      <c r="B16" s="49">
        <f ca="1">DATE(YEAR(A16),MONTH(A16),DAY(A16))</f>
        <v>44739</v>
      </c>
      <c r="C16" s="50" t="s">
        <v>188</v>
      </c>
    </row>
    <row r="17" spans="1:5" ht="16.5">
      <c r="A17" s="48"/>
      <c r="B17" s="51" t="e">
        <f ca="1">DATE(A16,A16+8,A16)</f>
        <v>#NUM!</v>
      </c>
      <c r="C17" s="52" t="s">
        <v>189</v>
      </c>
      <c r="D17" s="51"/>
      <c r="E17" s="53"/>
    </row>
    <row r="18" spans="1:5" ht="16.5">
      <c r="A18" s="48">
        <f ca="1">NOW()</f>
        <v>44739.841363657404</v>
      </c>
      <c r="B18" s="49">
        <f ca="1">DATE(YEAR(A16),MONTH(A16)+6,DAY(A16))</f>
        <v>44922</v>
      </c>
      <c r="C18" s="54" t="s">
        <v>190</v>
      </c>
    </row>
    <row r="19" spans="1:5" ht="16.5">
      <c r="A19" s="48">
        <f ca="1">NOW()</f>
        <v>44739.841363657404</v>
      </c>
      <c r="B19" s="49">
        <f ca="1">DATE(YEAR(A18),MONTH(A18),DAY(A18)+33)</f>
        <v>44772</v>
      </c>
      <c r="C19" s="54" t="s">
        <v>191</v>
      </c>
    </row>
    <row r="20" spans="1:5" ht="16.5">
      <c r="A20" s="55" t="s">
        <v>192</v>
      </c>
      <c r="B20" s="49">
        <f>DATE(108,1,1)</f>
        <v>39448</v>
      </c>
      <c r="C20" s="56" t="s">
        <v>193</v>
      </c>
    </row>
    <row r="21" spans="1:5" ht="16.5">
      <c r="A21" s="55" t="s">
        <v>194</v>
      </c>
      <c r="B21" s="49">
        <f>DATE(1899,1,1)</f>
        <v>693598</v>
      </c>
      <c r="C21" s="56" t="s">
        <v>195</v>
      </c>
    </row>
    <row r="22" spans="1:5" ht="16.5">
      <c r="A22" s="57" t="s">
        <v>196</v>
      </c>
      <c r="B22" s="49">
        <f>DATE(2006,1,1)</f>
        <v>38718</v>
      </c>
      <c r="C22" s="56" t="s">
        <v>197</v>
      </c>
    </row>
    <row r="23" spans="1:5" ht="16.5">
      <c r="A23" s="57" t="s">
        <v>198</v>
      </c>
      <c r="B23" s="49" t="e">
        <f>DATE(-2006,1,1)</f>
        <v>#NUM!</v>
      </c>
      <c r="C23" s="56" t="s">
        <v>199</v>
      </c>
    </row>
    <row r="26" spans="1:5" ht="16.5">
      <c r="A26" s="58" t="s">
        <v>200</v>
      </c>
      <c r="B26" s="59">
        <v>38718</v>
      </c>
      <c r="C26" s="60" t="s">
        <v>201</v>
      </c>
    </row>
    <row r="27" spans="1:5" ht="16.5">
      <c r="A27" s="58" t="s">
        <v>202</v>
      </c>
      <c r="B27" s="59">
        <v>10959</v>
      </c>
      <c r="C27" s="60" t="s">
        <v>203</v>
      </c>
    </row>
  </sheetData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12"/>
  <sheetViews>
    <sheetView workbookViewId="0">
      <selection activeCell="A3" sqref="A3"/>
    </sheetView>
  </sheetViews>
  <sheetFormatPr defaultColWidth="9" defaultRowHeight="15.75"/>
  <cols>
    <col min="1" max="1" width="9" style="62"/>
    <col min="2" max="2" width="27.25" style="62" bestFit="1" customWidth="1"/>
    <col min="3" max="3" width="9" style="62"/>
    <col min="4" max="4" width="10.5" style="62" bestFit="1" customWidth="1"/>
    <col min="5" max="16384" width="9" style="62"/>
  </cols>
  <sheetData>
    <row r="1" spans="2:5" ht="16.5">
      <c r="B1" s="61">
        <f t="shared" ref="B1:B12" ca="1" si="0">NOW()</f>
        <v>44739.841363657404</v>
      </c>
      <c r="D1" s="63">
        <f t="shared" ref="D1:D12" ca="1" si="1">NOW()</f>
        <v>44739.841363657404</v>
      </c>
      <c r="E1" s="62" t="s">
        <v>204</v>
      </c>
    </row>
    <row r="2" spans="2:5">
      <c r="B2" s="64">
        <f t="shared" ca="1" si="0"/>
        <v>44739.841363657404</v>
      </c>
      <c r="D2" s="63">
        <f t="shared" ca="1" si="1"/>
        <v>44739.841363657404</v>
      </c>
    </row>
    <row r="3" spans="2:5">
      <c r="B3" s="65">
        <f t="shared" ca="1" si="0"/>
        <v>44739.841363657404</v>
      </c>
      <c r="D3" s="63">
        <f t="shared" ca="1" si="1"/>
        <v>44739.841363657404</v>
      </c>
    </row>
    <row r="4" spans="2:5">
      <c r="B4" s="66">
        <f t="shared" ca="1" si="0"/>
        <v>44739.841363657404</v>
      </c>
      <c r="D4" s="63">
        <f t="shared" ca="1" si="1"/>
        <v>44739.841363657404</v>
      </c>
    </row>
    <row r="5" spans="2:5">
      <c r="B5" s="67">
        <f t="shared" ca="1" si="0"/>
        <v>44739.841363657404</v>
      </c>
      <c r="D5" s="63">
        <f t="shared" ca="1" si="1"/>
        <v>44739.841363657404</v>
      </c>
    </row>
    <row r="6" spans="2:5">
      <c r="B6" s="68">
        <f t="shared" ca="1" si="0"/>
        <v>44739.841363657404</v>
      </c>
      <c r="D6" s="63">
        <f t="shared" ca="1" si="1"/>
        <v>44739.841363657404</v>
      </c>
    </row>
    <row r="7" spans="2:5">
      <c r="B7" s="69">
        <f t="shared" ca="1" si="0"/>
        <v>44739.841363657404</v>
      </c>
      <c r="D7" s="63">
        <f t="shared" ca="1" si="1"/>
        <v>44739.841363657404</v>
      </c>
    </row>
    <row r="8" spans="2:5">
      <c r="B8" s="70">
        <f t="shared" ca="1" si="0"/>
        <v>44739.841363657404</v>
      </c>
      <c r="D8" s="63">
        <f t="shared" ca="1" si="1"/>
        <v>44739.841363657404</v>
      </c>
    </row>
    <row r="9" spans="2:5">
      <c r="B9" s="71">
        <f t="shared" ca="1" si="0"/>
        <v>44739.841363657404</v>
      </c>
      <c r="D9" s="63">
        <f t="shared" ca="1" si="1"/>
        <v>44739.841363657404</v>
      </c>
    </row>
    <row r="10" spans="2:5">
      <c r="B10" s="72">
        <f t="shared" ca="1" si="0"/>
        <v>44739.841363657404</v>
      </c>
      <c r="D10" s="63">
        <f t="shared" ca="1" si="1"/>
        <v>44739.841363657404</v>
      </c>
    </row>
    <row r="11" spans="2:5">
      <c r="B11" s="63">
        <f t="shared" ca="1" si="0"/>
        <v>44739.841363657404</v>
      </c>
      <c r="D11" s="63">
        <f t="shared" ca="1" si="1"/>
        <v>44739.841363657404</v>
      </c>
    </row>
    <row r="12" spans="2:5">
      <c r="B12" s="73">
        <f t="shared" ca="1" si="0"/>
        <v>44739.841363657404</v>
      </c>
      <c r="D12" s="63">
        <f t="shared" ca="1" si="1"/>
        <v>44739.841363657404</v>
      </c>
    </row>
  </sheetData>
  <phoneticPr fontId="2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H10"/>
  <sheetViews>
    <sheetView topLeftCell="B7" workbookViewId="0">
      <selection activeCell="D2" sqref="D2"/>
    </sheetView>
  </sheetViews>
  <sheetFormatPr defaultRowHeight="15.75"/>
  <cols>
    <col min="1" max="1" width="3.75" customWidth="1"/>
    <col min="2" max="2" width="12.75" customWidth="1"/>
    <col min="3" max="3" width="7.75" customWidth="1"/>
    <col min="4" max="4" width="10.75" customWidth="1"/>
    <col min="5" max="5" width="5.75" customWidth="1"/>
    <col min="6" max="6" width="9.75" customWidth="1"/>
    <col min="7" max="7" width="10.5" bestFit="1" customWidth="1"/>
  </cols>
  <sheetData>
    <row r="1" spans="2:8" ht="16.5">
      <c r="B1" s="54" t="s">
        <v>350</v>
      </c>
      <c r="D1" s="148" t="s">
        <v>351</v>
      </c>
      <c r="F1" s="148" t="s">
        <v>352</v>
      </c>
      <c r="G1" s="148" t="s">
        <v>353</v>
      </c>
    </row>
    <row r="2" spans="2:8">
      <c r="B2" s="149" t="s">
        <v>354</v>
      </c>
      <c r="D2" s="149">
        <v>38285</v>
      </c>
      <c r="F2" s="57">
        <v>38285</v>
      </c>
      <c r="G2">
        <f>F2</f>
        <v>38285</v>
      </c>
    </row>
    <row r="3" spans="2:8">
      <c r="B3" s="150" t="s">
        <v>357</v>
      </c>
      <c r="D3" s="150">
        <v>38285</v>
      </c>
      <c r="F3" s="57">
        <v>38285</v>
      </c>
      <c r="G3">
        <f>F3</f>
        <v>38285</v>
      </c>
    </row>
    <row r="4" spans="2:8">
      <c r="B4" s="55" t="s">
        <v>355</v>
      </c>
      <c r="D4" s="57">
        <v>38285</v>
      </c>
      <c r="F4" s="57">
        <v>38285</v>
      </c>
      <c r="G4">
        <f>F4</f>
        <v>38285</v>
      </c>
    </row>
    <row r="5" spans="2:8">
      <c r="B5" s="55" t="s">
        <v>358</v>
      </c>
      <c r="D5" s="151">
        <v>38264</v>
      </c>
      <c r="F5" s="57">
        <v>38264</v>
      </c>
      <c r="G5">
        <f>F5</f>
        <v>38264</v>
      </c>
    </row>
    <row r="6" spans="2:8">
      <c r="B6" s="55" t="s">
        <v>359</v>
      </c>
      <c r="D6" s="151">
        <v>38272</v>
      </c>
      <c r="F6" s="57">
        <v>38272</v>
      </c>
      <c r="G6">
        <f>F6</f>
        <v>38272</v>
      </c>
    </row>
    <row r="7" spans="2:8">
      <c r="B7" s="55" t="s">
        <v>356</v>
      </c>
      <c r="D7" s="57">
        <f ca="1">TODAY()</f>
        <v>44739</v>
      </c>
      <c r="F7" s="57">
        <f ca="1">TODAY()</f>
        <v>44739</v>
      </c>
    </row>
    <row r="8" spans="2:8">
      <c r="B8" s="152" t="s">
        <v>360</v>
      </c>
      <c r="C8" s="145"/>
      <c r="D8" s="145">
        <f>D4-D6</f>
        <v>13</v>
      </c>
      <c r="E8" s="153" t="s">
        <v>361</v>
      </c>
      <c r="F8" s="154"/>
      <c r="G8" s="145"/>
      <c r="H8" s="145"/>
    </row>
    <row r="9" spans="2:8">
      <c r="B9" s="152" t="s">
        <v>362</v>
      </c>
      <c r="C9" s="145"/>
      <c r="D9" s="145">
        <f>D4-"2004/10/10"</f>
        <v>15</v>
      </c>
      <c r="E9" s="153" t="s">
        <v>361</v>
      </c>
      <c r="F9" s="154"/>
      <c r="G9" s="145"/>
      <c r="H9" s="145"/>
    </row>
    <row r="10" spans="2:8">
      <c r="B10" s="152" t="s">
        <v>363</v>
      </c>
      <c r="D10" s="155">
        <v>38280</v>
      </c>
      <c r="F10" s="57">
        <v>38280</v>
      </c>
      <c r="G10">
        <f>F10</f>
        <v>38280</v>
      </c>
    </row>
  </sheetData>
  <phoneticPr fontId="2" type="noConversion"/>
  <printOptions gridLines="1" gridLinesSet="0"/>
  <pageMargins left="0.75" right="0.75" top="1" bottom="1" header="0.5" footer="0.5"/>
  <pageSetup paperSize="9" orientation="portrait" horizontalDpi="4294967292" verticalDpi="0" r:id="rId1"/>
  <headerFooter alignWithMargins="0">
    <oddHeader>&amp;A</oddHeader>
    <oddFooter>第&amp;P頁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1"/>
  <sheetViews>
    <sheetView workbookViewId="0">
      <selection activeCell="C10" sqref="C10"/>
    </sheetView>
  </sheetViews>
  <sheetFormatPr defaultColWidth="9" defaultRowHeight="16.5"/>
  <cols>
    <col min="1" max="3" width="9" style="87"/>
    <col min="4" max="4" width="19.625" style="87" customWidth="1"/>
    <col min="5" max="16384" width="9" style="87"/>
  </cols>
  <sheetData>
    <row r="1" spans="1:12">
      <c r="A1" s="87" t="s">
        <v>242</v>
      </c>
      <c r="B1" s="87" t="s">
        <v>243</v>
      </c>
      <c r="C1" s="87" t="s">
        <v>244</v>
      </c>
      <c r="D1" s="87" t="s">
        <v>245</v>
      </c>
    </row>
    <row r="2" spans="1:12">
      <c r="A2" s="87">
        <v>1</v>
      </c>
      <c r="B2" s="87">
        <v>1</v>
      </c>
      <c r="C2" s="88">
        <v>39083</v>
      </c>
      <c r="D2" s="88" t="s">
        <v>246</v>
      </c>
      <c r="E2" s="88"/>
      <c r="F2" s="88"/>
      <c r="G2" s="88"/>
      <c r="H2" s="88"/>
      <c r="I2" s="88"/>
      <c r="J2" s="88"/>
      <c r="K2" s="88"/>
      <c r="L2" s="88"/>
    </row>
    <row r="3" spans="1:12">
      <c r="A3" s="87">
        <v>4</v>
      </c>
      <c r="B3" s="87">
        <v>5</v>
      </c>
      <c r="C3" s="88">
        <v>39090</v>
      </c>
      <c r="D3" s="87" t="s">
        <v>247</v>
      </c>
      <c r="E3" s="88"/>
    </row>
    <row r="4" spans="1:12">
      <c r="A4" s="87">
        <v>7</v>
      </c>
      <c r="B4" s="87">
        <v>25</v>
      </c>
      <c r="C4" s="88">
        <v>39097</v>
      </c>
      <c r="D4" s="87" t="s">
        <v>248</v>
      </c>
      <c r="E4" s="88"/>
    </row>
    <row r="5" spans="1:12">
      <c r="A5" s="87">
        <v>10</v>
      </c>
      <c r="B5" s="87">
        <v>125</v>
      </c>
      <c r="C5" s="88">
        <v>39104</v>
      </c>
      <c r="E5" s="88"/>
    </row>
    <row r="6" spans="1:12">
      <c r="A6" s="87">
        <v>13</v>
      </c>
      <c r="C6" s="88">
        <v>39111</v>
      </c>
      <c r="E6" s="88"/>
    </row>
    <row r="7" spans="1:12">
      <c r="A7" s="87">
        <v>16</v>
      </c>
      <c r="C7" s="88">
        <v>39118</v>
      </c>
    </row>
    <row r="8" spans="1:12">
      <c r="A8" s="87">
        <v>19</v>
      </c>
      <c r="C8" s="88">
        <v>39125</v>
      </c>
    </row>
    <row r="9" spans="1:12">
      <c r="A9" s="87">
        <v>22</v>
      </c>
      <c r="C9" s="88">
        <v>39132</v>
      </c>
    </row>
    <row r="10" spans="1:12">
      <c r="A10" s="87">
        <v>25</v>
      </c>
      <c r="C10" s="88">
        <v>39139</v>
      </c>
    </row>
    <row r="11" spans="1:12">
      <c r="A11" s="87">
        <v>28</v>
      </c>
      <c r="C11" s="88"/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workbookViewId="0">
      <selection activeCell="B14" sqref="B14"/>
    </sheetView>
  </sheetViews>
  <sheetFormatPr defaultColWidth="9" defaultRowHeight="16.5"/>
  <cols>
    <col min="1" max="1" width="18.25" style="113" customWidth="1"/>
    <col min="2" max="2" width="12.625" style="113" customWidth="1"/>
    <col min="3" max="3" width="16.25" style="113" customWidth="1"/>
    <col min="4" max="4" width="11.25" style="113" customWidth="1"/>
    <col min="5" max="6" width="9.5" style="113" bestFit="1" customWidth="1"/>
    <col min="7" max="16384" width="9" style="113"/>
  </cols>
  <sheetData>
    <row r="1" spans="1:6">
      <c r="A1" s="111">
        <v>1</v>
      </c>
      <c r="B1" s="112">
        <v>1</v>
      </c>
    </row>
    <row r="3" spans="1:6">
      <c r="A3" s="114" t="s">
        <v>254</v>
      </c>
      <c r="B3" s="113" t="e">
        <f>YEAR(A3)</f>
        <v>#VALUE!</v>
      </c>
      <c r="C3" s="113" t="e">
        <f ca="1">YEAR(NOW())-YEAR(A3)</f>
        <v>#VALUE!</v>
      </c>
      <c r="D3" s="113" t="e">
        <f ca="1">YEAR(TODAY())-YEAR(A3)</f>
        <v>#VALUE!</v>
      </c>
    </row>
    <row r="4" spans="1:6">
      <c r="D4" s="113" t="e">
        <f ca="1">YEAR(NOW())-YEAR(A3)</f>
        <v>#VALUE!</v>
      </c>
      <c r="E4" s="112"/>
      <c r="F4" s="112"/>
    </row>
    <row r="5" spans="1:6">
      <c r="B5" s="112">
        <f ca="1">TODAY()</f>
        <v>44739</v>
      </c>
      <c r="C5" s="112" t="e">
        <f ca="1">DATE(B5+B15, B5+B16,B5+B17)</f>
        <v>#VALUE!</v>
      </c>
    </row>
    <row r="6" spans="1:6">
      <c r="B6" s="112"/>
      <c r="C6" s="112"/>
    </row>
    <row r="7" spans="1:6">
      <c r="A7" s="114">
        <v>1910</v>
      </c>
      <c r="B7" s="113">
        <f>YEAR(A7)</f>
        <v>1905</v>
      </c>
      <c r="C7" s="113">
        <f ca="1">YEAR(NOW())-YEAR(A7)</f>
        <v>117</v>
      </c>
      <c r="D7" s="113">
        <f ca="1">YEAR(TODAY())-YEAR(A7)</f>
        <v>117</v>
      </c>
    </row>
    <row r="8" spans="1:6">
      <c r="D8" s="113">
        <f ca="1">YEAR(NOW())-YEAR(A7)</f>
        <v>117</v>
      </c>
      <c r="E8" s="112"/>
      <c r="F8" s="112"/>
    </row>
    <row r="9" spans="1:6">
      <c r="B9" s="112">
        <f ca="1">TODAY()</f>
        <v>44739</v>
      </c>
      <c r="C9" s="112" t="e">
        <f ca="1">DATE(B9+B19, B9+B20,B9+B21)</f>
        <v>#VALUE!</v>
      </c>
    </row>
    <row r="10" spans="1:6">
      <c r="B10" s="112"/>
      <c r="C10" s="112"/>
    </row>
    <row r="11" spans="1:6">
      <c r="B11" s="112"/>
      <c r="C11" s="112"/>
    </row>
    <row r="12" spans="1:6">
      <c r="A12" s="115">
        <f ca="1">TODAY()</f>
        <v>44739</v>
      </c>
    </row>
    <row r="14" spans="1:6">
      <c r="A14" s="114" t="s">
        <v>255</v>
      </c>
      <c r="B14" s="114" t="s">
        <v>256</v>
      </c>
    </row>
    <row r="15" spans="1:6">
      <c r="A15" s="113" t="s">
        <v>257</v>
      </c>
      <c r="B15" s="116" t="e">
        <f>YEAR(A3)</f>
        <v>#VALUE!</v>
      </c>
      <c r="C15" s="113">
        <f ca="1">YEAR(A12)</f>
        <v>2022</v>
      </c>
      <c r="D15" s="113" t="e">
        <f ca="1">C15-B15</f>
        <v>#VALUE!</v>
      </c>
    </row>
    <row r="16" spans="1:6">
      <c r="A16" s="113" t="s">
        <v>258</v>
      </c>
      <c r="B16" s="113">
        <v>1</v>
      </c>
      <c r="C16" s="113">
        <f ca="1">MONTH(B5)</f>
        <v>6</v>
      </c>
      <c r="D16" s="113">
        <f ca="1">C16-B16</f>
        <v>5</v>
      </c>
    </row>
    <row r="17" spans="1:4">
      <c r="A17" s="113" t="s">
        <v>259</v>
      </c>
      <c r="B17" s="113">
        <v>1</v>
      </c>
      <c r="C17" s="113">
        <f ca="1">DAY(B5)</f>
        <v>27</v>
      </c>
      <c r="D17" s="113">
        <f ca="1">C17-B17</f>
        <v>26</v>
      </c>
    </row>
    <row r="19" spans="1:4">
      <c r="A19" s="117">
        <f ca="1">NOW()</f>
        <v>44739.841363657404</v>
      </c>
    </row>
    <row r="21" spans="1:4">
      <c r="A21" s="114" t="s">
        <v>260</v>
      </c>
      <c r="B21" s="114" t="s">
        <v>261</v>
      </c>
    </row>
    <row r="22" spans="1:4">
      <c r="A22" s="118" t="s">
        <v>262</v>
      </c>
      <c r="B22" s="118">
        <f ca="1">TIME(HOUR(A19),MINUTE(A19),SECOND(A19))</f>
        <v>0.84136574074074078</v>
      </c>
      <c r="C22" s="119">
        <v>0.25</v>
      </c>
    </row>
    <row r="23" spans="1:4">
      <c r="A23" s="118" t="s">
        <v>263</v>
      </c>
      <c r="B23" s="113">
        <f ca="1">HOUR(A19)</f>
        <v>20</v>
      </c>
    </row>
    <row r="24" spans="1:4">
      <c r="A24" s="118" t="s">
        <v>264</v>
      </c>
      <c r="B24" s="113">
        <f ca="1">MINUTE(A19)</f>
        <v>11</v>
      </c>
    </row>
    <row r="25" spans="1:4">
      <c r="A25" s="118" t="s">
        <v>265</v>
      </c>
      <c r="B25" s="113">
        <f ca="1">SECOND(A19)</f>
        <v>34</v>
      </c>
    </row>
  </sheetData>
  <phoneticPr fontId="3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1:J17"/>
  <sheetViews>
    <sheetView workbookViewId="0">
      <selection activeCell="G2" sqref="G2"/>
    </sheetView>
  </sheetViews>
  <sheetFormatPr defaultColWidth="9" defaultRowHeight="16.5"/>
  <cols>
    <col min="1" max="1" width="10.75" style="5" bestFit="1" customWidth="1"/>
    <col min="2" max="2" width="14.75" style="5" bestFit="1" customWidth="1"/>
    <col min="3" max="3" width="17.25" style="5" bestFit="1" customWidth="1"/>
    <col min="4" max="4" width="13.625" style="5" bestFit="1" customWidth="1"/>
    <col min="5" max="5" width="5.75" style="5" customWidth="1"/>
    <col min="6" max="6" width="9.5" style="5" bestFit="1" customWidth="1"/>
    <col min="7" max="7" width="5.75" style="5" customWidth="1"/>
    <col min="8" max="8" width="8.625" style="5" bestFit="1" customWidth="1"/>
    <col min="9" max="9" width="9" style="5"/>
    <col min="10" max="10" width="9.5" style="5" customWidth="1"/>
    <col min="11" max="16384" width="9" style="5"/>
  </cols>
  <sheetData>
    <row r="1" spans="1:10">
      <c r="A1" s="185" t="s">
        <v>75</v>
      </c>
      <c r="B1" s="5" t="s">
        <v>36</v>
      </c>
      <c r="C1" s="5" t="s">
        <v>37</v>
      </c>
      <c r="D1" s="5" t="s">
        <v>38</v>
      </c>
      <c r="F1" s="4" t="s">
        <v>77</v>
      </c>
      <c r="G1" s="179" t="s">
        <v>36</v>
      </c>
      <c r="H1" s="179" t="s">
        <v>37</v>
      </c>
      <c r="I1" s="179" t="s">
        <v>38</v>
      </c>
      <c r="J1" s="180" t="s">
        <v>76</v>
      </c>
    </row>
    <row r="2" spans="1:10">
      <c r="A2" s="7">
        <f ca="1">TODAY()</f>
        <v>44739</v>
      </c>
      <c r="B2" s="5">
        <f ca="1">YEAR(NOW())</f>
        <v>2022</v>
      </c>
      <c r="C2" s="5">
        <f ca="1">MONTH(NOW())</f>
        <v>6</v>
      </c>
      <c r="D2" s="5">
        <f ca="1">DAY(NOW())</f>
        <v>27</v>
      </c>
      <c r="F2" s="7">
        <v>24577</v>
      </c>
      <c r="G2" s="5">
        <f>YEAR(F2)</f>
        <v>1967</v>
      </c>
      <c r="H2" s="5">
        <f>MONTH(F2)</f>
        <v>4</v>
      </c>
      <c r="I2" s="5">
        <f>DAY(F2)</f>
        <v>15</v>
      </c>
      <c r="J2" s="7">
        <f>DATE(G2,H2,I2)</f>
        <v>24577</v>
      </c>
    </row>
    <row r="3" spans="1:10">
      <c r="F3" s="7">
        <v>25186</v>
      </c>
    </row>
    <row r="4" spans="1:10">
      <c r="A4" s="184" t="s">
        <v>384</v>
      </c>
      <c r="B4" s="184" t="s">
        <v>175</v>
      </c>
      <c r="C4" s="184" t="s">
        <v>385</v>
      </c>
      <c r="D4" s="184" t="s">
        <v>180</v>
      </c>
      <c r="F4" s="7">
        <v>23502</v>
      </c>
    </row>
    <row r="5" spans="1:10">
      <c r="B5" s="22"/>
      <c r="F5" s="7">
        <v>25645</v>
      </c>
    </row>
    <row r="6" spans="1:10" ht="19.5" customHeight="1">
      <c r="B6" s="22"/>
      <c r="F6" s="7">
        <v>24390</v>
      </c>
    </row>
    <row r="7" spans="1:10" ht="22.9" customHeight="1">
      <c r="A7" s="7"/>
    </row>
    <row r="8" spans="1:10">
      <c r="D8" s="4"/>
      <c r="E8" s="4"/>
      <c r="F8" s="4"/>
    </row>
    <row r="14" spans="1:10">
      <c r="A14" s="7"/>
      <c r="B14" s="7"/>
    </row>
    <row r="15" spans="1:10">
      <c r="A15" s="7"/>
      <c r="B15" s="7"/>
    </row>
    <row r="16" spans="1:10">
      <c r="B16" s="22"/>
    </row>
    <row r="17" spans="1:1">
      <c r="A17" s="7"/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17"/>
  <sheetViews>
    <sheetView topLeftCell="A13" workbookViewId="0">
      <selection activeCell="D17" sqref="D17"/>
    </sheetView>
  </sheetViews>
  <sheetFormatPr defaultRowHeight="15.75"/>
  <cols>
    <col min="1" max="1" width="10.5" bestFit="1" customWidth="1"/>
    <col min="2" max="2" width="18.125" customWidth="1"/>
    <col min="3" max="3" width="10.5" bestFit="1" customWidth="1"/>
    <col min="4" max="4" width="31.875" customWidth="1"/>
    <col min="5" max="5" width="9.25" customWidth="1"/>
    <col min="6" max="6" width="14.375" customWidth="1"/>
    <col min="7" max="7" width="9.75" customWidth="1"/>
    <col min="8" max="8" width="15" customWidth="1"/>
    <col min="9" max="9" width="12.125" customWidth="1"/>
  </cols>
  <sheetData>
    <row r="1" spans="1:10" ht="16.5">
      <c r="A1" s="54" t="s">
        <v>332</v>
      </c>
      <c r="B1" s="54" t="s">
        <v>333</v>
      </c>
      <c r="C1" s="182" t="s">
        <v>334</v>
      </c>
      <c r="D1" s="45" t="s">
        <v>335</v>
      </c>
      <c r="F1" s="147" t="s">
        <v>349</v>
      </c>
      <c r="G1" s="54" t="s">
        <v>332</v>
      </c>
      <c r="H1" s="54" t="s">
        <v>333</v>
      </c>
      <c r="I1" s="182" t="s">
        <v>334</v>
      </c>
    </row>
    <row r="2" spans="1:10">
      <c r="A2" s="49">
        <v>38135</v>
      </c>
      <c r="B2">
        <v>20</v>
      </c>
      <c r="C2" s="49">
        <f>A2+B2</f>
        <v>38155</v>
      </c>
      <c r="G2" s="49">
        <v>38135</v>
      </c>
      <c r="H2">
        <v>20</v>
      </c>
    </row>
    <row r="4" spans="1:10" ht="16.5">
      <c r="A4" s="54" t="s">
        <v>382</v>
      </c>
      <c r="B4" s="54" t="s">
        <v>383</v>
      </c>
      <c r="C4" s="182" t="s">
        <v>336</v>
      </c>
      <c r="G4" s="54" t="s">
        <v>382</v>
      </c>
      <c r="H4" s="54" t="s">
        <v>383</v>
      </c>
      <c r="I4" s="182" t="s">
        <v>336</v>
      </c>
    </row>
    <row r="5" spans="1:10" ht="16.5">
      <c r="A5" s="49">
        <v>38135</v>
      </c>
      <c r="B5" s="49">
        <v>38275</v>
      </c>
      <c r="C5" s="49">
        <f>A5+B5</f>
        <v>76410</v>
      </c>
      <c r="D5" t="s">
        <v>337</v>
      </c>
      <c r="G5" s="49">
        <v>38135</v>
      </c>
      <c r="H5" s="49">
        <v>38275</v>
      </c>
      <c r="J5" t="s">
        <v>337</v>
      </c>
    </row>
    <row r="7" spans="1:10" ht="16.5">
      <c r="A7" s="54" t="s">
        <v>338</v>
      </c>
      <c r="B7" s="54" t="s">
        <v>339</v>
      </c>
      <c r="C7" s="183" t="s">
        <v>340</v>
      </c>
      <c r="D7" s="145"/>
      <c r="E7" s="145"/>
      <c r="G7" s="54" t="s">
        <v>338</v>
      </c>
      <c r="H7" s="54" t="s">
        <v>339</v>
      </c>
      <c r="I7" s="182" t="s">
        <v>340</v>
      </c>
    </row>
    <row r="8" spans="1:10" ht="16.5">
      <c r="A8" s="49">
        <v>38135</v>
      </c>
      <c r="B8" s="49">
        <v>38158</v>
      </c>
      <c r="C8" s="146">
        <f>B8-A8</f>
        <v>23</v>
      </c>
      <c r="D8" s="145" t="s">
        <v>341</v>
      </c>
      <c r="E8" s="145"/>
      <c r="G8" s="49">
        <v>38135</v>
      </c>
      <c r="H8" s="49">
        <v>38158</v>
      </c>
      <c r="J8" t="s">
        <v>347</v>
      </c>
    </row>
    <row r="9" spans="1:10" ht="16.5">
      <c r="C9" s="145"/>
      <c r="D9" s="145" t="s">
        <v>342</v>
      </c>
      <c r="E9" s="145"/>
      <c r="J9" t="s">
        <v>348</v>
      </c>
    </row>
    <row r="10" spans="1:10" ht="16.5">
      <c r="A10" s="54" t="s">
        <v>338</v>
      </c>
      <c r="B10" s="45" t="s">
        <v>343</v>
      </c>
      <c r="G10" s="54" t="s">
        <v>338</v>
      </c>
      <c r="H10" s="54" t="s">
        <v>343</v>
      </c>
    </row>
    <row r="11" spans="1:10">
      <c r="A11" s="49">
        <v>38135</v>
      </c>
      <c r="B11">
        <f>A11-"2004/5/10"</f>
        <v>18</v>
      </c>
      <c r="D11" t="s">
        <v>344</v>
      </c>
      <c r="G11" s="49">
        <v>38135</v>
      </c>
    </row>
    <row r="13" spans="1:10" ht="16.5">
      <c r="D13" s="145" t="s">
        <v>341</v>
      </c>
      <c r="E13" s="145"/>
    </row>
    <row r="14" spans="1:10" ht="16.5">
      <c r="D14" s="145" t="s">
        <v>342</v>
      </c>
      <c r="E14" s="145"/>
    </row>
    <row r="16" spans="1:10">
      <c r="C16" s="49">
        <f>A11+B11</f>
        <v>38153</v>
      </c>
      <c r="D16" t="s">
        <v>345</v>
      </c>
    </row>
    <row r="17" spans="3:4">
      <c r="C17" s="49">
        <f>A11+18</f>
        <v>38153</v>
      </c>
      <c r="D17" t="s">
        <v>346</v>
      </c>
    </row>
  </sheetData>
  <phoneticPr fontId="2" type="noConversion"/>
  <printOptions gridLines="1" gridLinesSet="0"/>
  <pageMargins left="0.75" right="0.75" top="1" bottom="1" header="0.5" footer="0.5"/>
  <headerFooter alignWithMargins="0">
    <oddHeader>&amp;A</oddHeader>
    <oddFooter>第&amp;P頁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24</vt:i4>
      </vt:variant>
      <vt:variant>
        <vt:lpstr>具名範圍</vt:lpstr>
      </vt:variant>
      <vt:variant>
        <vt:i4>2</vt:i4>
      </vt:variant>
    </vt:vector>
  </HeadingPairs>
  <TitlesOfParts>
    <vt:vector size="26" baseType="lpstr">
      <vt:lpstr>日期函數</vt:lpstr>
      <vt:lpstr>日期格式</vt:lpstr>
      <vt:lpstr>公式</vt:lpstr>
      <vt:lpstr>日期</vt:lpstr>
      <vt:lpstr>日期2</vt:lpstr>
      <vt:lpstr>數列</vt:lpstr>
      <vt:lpstr>date1</vt:lpstr>
      <vt:lpstr>date2</vt:lpstr>
      <vt:lpstr>日期運算</vt:lpstr>
      <vt:lpstr>休假</vt:lpstr>
      <vt:lpstr>DATEVALLUE</vt:lpstr>
      <vt:lpstr>DATEVALLUE1</vt:lpstr>
      <vt:lpstr>NOW</vt:lpstr>
      <vt:lpstr>time1</vt:lpstr>
      <vt:lpstr>time2</vt:lpstr>
      <vt:lpstr>TIMEVALUE</vt:lpstr>
      <vt:lpstr>停車時間</vt:lpstr>
      <vt:lpstr>datedif2</vt:lpstr>
      <vt:lpstr>已滿年齡</vt:lpstr>
      <vt:lpstr>WEEKDAY</vt:lpstr>
      <vt:lpstr>WEEKNUM</vt:lpstr>
      <vt:lpstr>EDATE</vt:lpstr>
      <vt:lpstr>EOMONTH</vt:lpstr>
      <vt:lpstr>佔一年的比例</vt:lpstr>
      <vt:lpstr>己休時數</vt:lpstr>
      <vt:lpstr>時數</vt:lpstr>
    </vt:vector>
  </TitlesOfParts>
  <Company>NTPU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redchamber '</cp:lastModifiedBy>
  <dcterms:created xsi:type="dcterms:W3CDTF">2006-11-15T01:57:35Z</dcterms:created>
  <dcterms:modified xsi:type="dcterms:W3CDTF">2022-06-27T13:04:11Z</dcterms:modified>
</cp:coreProperties>
</file>