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85502AAE-BAE9-4687-B7AD-7762175A1091}" xr6:coauthVersionLast="47" xr6:coauthVersionMax="47" xr10:uidLastSave="{00000000-0000-0000-0000-000000000000}"/>
  <bookViews>
    <workbookView xWindow="-103" yWindow="-103" windowWidth="33120" windowHeight="18120" activeTab="7" xr2:uid="{00000000-000D-0000-FFFF-FFFF00000000}"/>
  </bookViews>
  <sheets>
    <sheet name="UNIQUE1-item" sheetId="7" r:id="rId1"/>
    <sheet name="staff1" sheetId="5" r:id="rId2"/>
    <sheet name="staff2" sheetId="6" r:id="rId3"/>
    <sheet name="國家代码" sheetId="4" r:id="rId4"/>
    <sheet name="UNIQUE函數" sheetId="13" r:id="rId5"/>
    <sheet name="Filter1" sheetId="2" r:id="rId6"/>
    <sheet name="Filter2" sheetId="9" r:id="rId7"/>
    <sheet name="Filter3" sheetId="10" r:id="rId8"/>
    <sheet name="Filter4-sort" sheetId="11" r:id="rId9"/>
    <sheet name="Filter函數" sheetId="8" r:id="rId10"/>
    <sheet name="Filter函數w" sheetId="1" r:id="rId11"/>
    <sheet name="SORT函數" sheetId="14" r:id="rId12"/>
    <sheet name="SORTBY函數" sheetId="15" r:id="rId13"/>
  </sheets>
  <externalReferences>
    <externalReference r:id="rId14"/>
  </externalReferences>
  <definedNames>
    <definedName name="_xlnm._FilterDatabase" localSheetId="5" hidden="1">Filter1!$N$1:$W$54</definedName>
    <definedName name="_xlnm._FilterDatabase" localSheetId="6" hidden="1">Filter2!$N$1:$W$54</definedName>
    <definedName name="_xlnm._FilterDatabase" localSheetId="7" hidden="1">Filter3!$N$1:$Z$54</definedName>
    <definedName name="_xlnm._FilterDatabase" localSheetId="8" hidden="1">'Filter4-sort'!$N$1:$Z$54</definedName>
    <definedName name="staff">Filter1!$A$2:$K$54</definedName>
    <definedName name="到職日期" localSheetId="8">'Filter4-sort'!$I$2:$I$54</definedName>
    <definedName name="到職日期">Filter3!$I$2:$I$54</definedName>
    <definedName name="組別">'UNIQUE1-item'!$B$2:$B$6</definedName>
    <definedName name="職稱">'UNIQUE1-item'!$D$2:$D$17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" i="10" l="1" a="1"/>
  <c r="V2" i="10" s="1"/>
  <c r="U2" i="10" a="1"/>
  <c r="U2" i="10" s="1"/>
  <c r="N1" i="7" a="1"/>
  <c r="N1" i="7" s="1"/>
  <c r="O1" i="7" a="1"/>
  <c r="O1" i="7" s="1"/>
  <c r="M1" i="7" a="1"/>
  <c r="M1" i="7" s="1"/>
  <c r="I1" i="7" a="1"/>
  <c r="I1" i="7" s="1"/>
  <c r="H1" i="7" a="1"/>
  <c r="H1" i="7" s="1"/>
  <c r="U2" i="11" a="1"/>
  <c r="U2" i="11" s="1"/>
  <c r="W16" i="11"/>
  <c r="X16" i="11"/>
  <c r="Y16" i="11"/>
  <c r="Z16" i="11"/>
  <c r="AA16" i="11"/>
  <c r="AB16" i="11"/>
  <c r="AC16" i="11"/>
  <c r="AD16" i="11"/>
  <c r="AE16" i="11"/>
  <c r="AF16" i="11"/>
  <c r="V16" i="11"/>
  <c r="U17" i="11" a="1"/>
  <c r="U17" i="11" s="1"/>
  <c r="B54" i="11"/>
  <c r="A54" i="11" s="1"/>
  <c r="B53" i="11"/>
  <c r="A53" i="11" s="1"/>
  <c r="B52" i="11"/>
  <c r="A52" i="11" s="1"/>
  <c r="B51" i="11"/>
  <c r="A51" i="11" s="1"/>
  <c r="B50" i="11"/>
  <c r="A50" i="11" s="1"/>
  <c r="B49" i="11"/>
  <c r="A49" i="11" s="1"/>
  <c r="B48" i="11"/>
  <c r="A48" i="11" s="1"/>
  <c r="B47" i="11"/>
  <c r="A47" i="11" s="1"/>
  <c r="B46" i="11"/>
  <c r="A46" i="11" s="1"/>
  <c r="B45" i="11"/>
  <c r="A45" i="11" s="1"/>
  <c r="B44" i="11"/>
  <c r="A44" i="11" s="1"/>
  <c r="B43" i="11"/>
  <c r="A43" i="11" s="1"/>
  <c r="B42" i="11"/>
  <c r="A42" i="11" s="1"/>
  <c r="B41" i="11"/>
  <c r="A41" i="11" s="1"/>
  <c r="B40" i="11"/>
  <c r="A40" i="11" s="1"/>
  <c r="B39" i="11"/>
  <c r="A39" i="11" s="1"/>
  <c r="B38" i="11"/>
  <c r="A38" i="11" s="1"/>
  <c r="B37" i="11"/>
  <c r="A37" i="11" s="1"/>
  <c r="B36" i="11"/>
  <c r="A36" i="11" s="1"/>
  <c r="B35" i="11"/>
  <c r="A35" i="11" s="1"/>
  <c r="B34" i="11"/>
  <c r="A34" i="11" s="1"/>
  <c r="B33" i="11"/>
  <c r="A33" i="11" s="1"/>
  <c r="B32" i="11"/>
  <c r="A32" i="11" s="1"/>
  <c r="B31" i="11"/>
  <c r="A31" i="11" s="1"/>
  <c r="B30" i="11"/>
  <c r="A30" i="11" s="1"/>
  <c r="B29" i="11"/>
  <c r="A29" i="11" s="1"/>
  <c r="B28" i="11"/>
  <c r="A28" i="11" s="1"/>
  <c r="B27" i="11"/>
  <c r="A27" i="11" s="1"/>
  <c r="B26" i="11"/>
  <c r="A26" i="11" s="1"/>
  <c r="B25" i="11"/>
  <c r="A25" i="11" s="1"/>
  <c r="B24" i="11"/>
  <c r="A24" i="11" s="1"/>
  <c r="B23" i="11"/>
  <c r="A23" i="11" s="1"/>
  <c r="B22" i="11"/>
  <c r="A22" i="11" s="1"/>
  <c r="B21" i="11"/>
  <c r="A21" i="11" s="1"/>
  <c r="B20" i="11"/>
  <c r="A20" i="11" s="1"/>
  <c r="B19" i="11"/>
  <c r="A19" i="11" s="1"/>
  <c r="B18" i="11"/>
  <c r="A18" i="11" s="1"/>
  <c r="B17" i="11"/>
  <c r="A17" i="11" s="1"/>
  <c r="B16" i="11"/>
  <c r="B15" i="11"/>
  <c r="A15" i="11" s="1"/>
  <c r="B14" i="11"/>
  <c r="A14" i="11" s="1"/>
  <c r="B13" i="11"/>
  <c r="A13" i="11" s="1"/>
  <c r="B12" i="11"/>
  <c r="A12" i="11" s="1"/>
  <c r="B11" i="11"/>
  <c r="A11" i="11" s="1"/>
  <c r="B10" i="11"/>
  <c r="A10" i="11" s="1"/>
  <c r="B9" i="11"/>
  <c r="A9" i="11" s="1"/>
  <c r="B8" i="11"/>
  <c r="A8" i="11" s="1"/>
  <c r="B7" i="11"/>
  <c r="A7" i="11" s="1"/>
  <c r="S6" i="11" a="1"/>
  <c r="S6" i="11" s="1"/>
  <c r="R6" i="11" a="1"/>
  <c r="R6" i="11" s="1"/>
  <c r="Q6" i="11" a="1"/>
  <c r="B6" i="11"/>
  <c r="A6" i="11" s="1"/>
  <c r="B5" i="11"/>
  <c r="A5" i="11" s="1"/>
  <c r="B4" i="11"/>
  <c r="A4" i="11" s="1"/>
  <c r="B3" i="11"/>
  <c r="A3" i="11" s="1"/>
  <c r="B2" i="11"/>
  <c r="A2" i="11" s="1"/>
  <c r="AF1" i="11"/>
  <c r="AE1" i="11"/>
  <c r="AD1" i="11"/>
  <c r="AC1" i="11"/>
  <c r="AB1" i="11"/>
  <c r="AA1" i="11"/>
  <c r="Z1" i="11"/>
  <c r="Y1" i="11"/>
  <c r="X1" i="11"/>
  <c r="W1" i="11"/>
  <c r="V1" i="11"/>
  <c r="Q2" i="2" a="1"/>
  <c r="Q2" i="2"/>
  <c r="Q6" i="10" a="1"/>
  <c r="Q6" i="10" s="1"/>
  <c r="S6" i="10" a="1"/>
  <c r="S6" i="10" s="1"/>
  <c r="R6" i="10" a="1"/>
  <c r="R6" i="10" s="1"/>
  <c r="B54" i="10"/>
  <c r="A54" i="10" s="1"/>
  <c r="B53" i="10"/>
  <c r="A53" i="10" s="1"/>
  <c r="B52" i="10"/>
  <c r="A52" i="10" s="1"/>
  <c r="B51" i="10"/>
  <c r="A51" i="10" s="1"/>
  <c r="B50" i="10"/>
  <c r="A50" i="10" s="1"/>
  <c r="B49" i="10"/>
  <c r="A49" i="10" s="1"/>
  <c r="B48" i="10"/>
  <c r="A48" i="10" s="1"/>
  <c r="B47" i="10"/>
  <c r="A47" i="10" s="1"/>
  <c r="B46" i="10"/>
  <c r="A46" i="10" s="1"/>
  <c r="B45" i="10"/>
  <c r="A45" i="10" s="1"/>
  <c r="B44" i="10"/>
  <c r="A44" i="10" s="1"/>
  <c r="B43" i="10"/>
  <c r="A43" i="10" s="1"/>
  <c r="B42" i="10"/>
  <c r="A42" i="10" s="1"/>
  <c r="B41" i="10"/>
  <c r="A41" i="10" s="1"/>
  <c r="B40" i="10"/>
  <c r="A40" i="10" s="1"/>
  <c r="B39" i="10"/>
  <c r="A39" i="10" s="1"/>
  <c r="B38" i="10"/>
  <c r="A38" i="10" s="1"/>
  <c r="B37" i="10"/>
  <c r="A37" i="10" s="1"/>
  <c r="B36" i="10"/>
  <c r="A36" i="10" s="1"/>
  <c r="B35" i="10"/>
  <c r="A35" i="10" s="1"/>
  <c r="B34" i="10"/>
  <c r="A34" i="10" s="1"/>
  <c r="B33" i="10"/>
  <c r="A33" i="10" s="1"/>
  <c r="B32" i="10"/>
  <c r="A32" i="10" s="1"/>
  <c r="B31" i="10"/>
  <c r="A31" i="10" s="1"/>
  <c r="B30" i="10"/>
  <c r="A30" i="10" s="1"/>
  <c r="B29" i="10"/>
  <c r="A29" i="10" s="1"/>
  <c r="B28" i="10"/>
  <c r="A28" i="10" s="1"/>
  <c r="B27" i="10"/>
  <c r="A27" i="10" s="1"/>
  <c r="B26" i="10"/>
  <c r="A26" i="10" s="1"/>
  <c r="B25" i="10"/>
  <c r="A25" i="10" s="1"/>
  <c r="B24" i="10"/>
  <c r="A24" i="10" s="1"/>
  <c r="B23" i="10"/>
  <c r="A23" i="10" s="1"/>
  <c r="B22" i="10"/>
  <c r="A22" i="10" s="1"/>
  <c r="B21" i="10"/>
  <c r="A21" i="10" s="1"/>
  <c r="B20" i="10"/>
  <c r="A20" i="10" s="1"/>
  <c r="B19" i="10"/>
  <c r="A19" i="10" s="1"/>
  <c r="B18" i="10"/>
  <c r="A18" i="10" s="1"/>
  <c r="B17" i="10"/>
  <c r="A17" i="10" s="1"/>
  <c r="B16" i="10"/>
  <c r="A16" i="10" s="1"/>
  <c r="B15" i="10"/>
  <c r="A15" i="10" s="1"/>
  <c r="B14" i="10"/>
  <c r="A14" i="10" s="1"/>
  <c r="B13" i="10"/>
  <c r="A13" i="10" s="1"/>
  <c r="B12" i="10"/>
  <c r="A12" i="10" s="1"/>
  <c r="B11" i="10"/>
  <c r="A11" i="10" s="1"/>
  <c r="B10" i="10"/>
  <c r="A10" i="10" s="1"/>
  <c r="B9" i="10"/>
  <c r="A9" i="10" s="1"/>
  <c r="B8" i="10"/>
  <c r="A8" i="10" s="1"/>
  <c r="B7" i="10"/>
  <c r="A7" i="10" s="1"/>
  <c r="B6" i="10"/>
  <c r="A6" i="10" s="1"/>
  <c r="B5" i="10"/>
  <c r="A5" i="10" s="1"/>
  <c r="B4" i="10"/>
  <c r="A4" i="10" s="1"/>
  <c r="B3" i="10"/>
  <c r="A3" i="10" s="1"/>
  <c r="B2" i="10"/>
  <c r="A2" i="10" s="1"/>
  <c r="AF1" i="10"/>
  <c r="AE1" i="10"/>
  <c r="AD1" i="10"/>
  <c r="AC1" i="10"/>
  <c r="AB1" i="10"/>
  <c r="AA1" i="10"/>
  <c r="Z1" i="10"/>
  <c r="Y1" i="10"/>
  <c r="X1" i="10"/>
  <c r="W1" i="10"/>
  <c r="V1" i="10"/>
  <c r="B54" i="9"/>
  <c r="A54" i="9" s="1"/>
  <c r="B53" i="9"/>
  <c r="A53" i="9" s="1"/>
  <c r="B52" i="9"/>
  <c r="A52" i="9" s="1"/>
  <c r="B51" i="9"/>
  <c r="A51" i="9" s="1"/>
  <c r="B50" i="9"/>
  <c r="A50" i="9" s="1"/>
  <c r="B49" i="9"/>
  <c r="A49" i="9" s="1"/>
  <c r="B48" i="9"/>
  <c r="A48" i="9" s="1"/>
  <c r="B47" i="9"/>
  <c r="A47" i="9" s="1"/>
  <c r="B46" i="9"/>
  <c r="A46" i="9" s="1"/>
  <c r="B45" i="9"/>
  <c r="A45" i="9" s="1"/>
  <c r="B44" i="9"/>
  <c r="A44" i="9" s="1"/>
  <c r="B43" i="9"/>
  <c r="A43" i="9" s="1"/>
  <c r="B42" i="9"/>
  <c r="A42" i="9" s="1"/>
  <c r="B41" i="9"/>
  <c r="A41" i="9" s="1"/>
  <c r="B40" i="9"/>
  <c r="A40" i="9" s="1"/>
  <c r="B39" i="9"/>
  <c r="A39" i="9" s="1"/>
  <c r="B38" i="9"/>
  <c r="A38" i="9" s="1"/>
  <c r="B37" i="9"/>
  <c r="A37" i="9" s="1"/>
  <c r="B36" i="9"/>
  <c r="A36" i="9" s="1"/>
  <c r="B35" i="9"/>
  <c r="A35" i="9" s="1"/>
  <c r="B34" i="9"/>
  <c r="A34" i="9" s="1"/>
  <c r="B33" i="9"/>
  <c r="A33" i="9" s="1"/>
  <c r="B32" i="9"/>
  <c r="A32" i="9" s="1"/>
  <c r="B31" i="9"/>
  <c r="A31" i="9" s="1"/>
  <c r="B30" i="9"/>
  <c r="A30" i="9" s="1"/>
  <c r="B29" i="9"/>
  <c r="A29" i="9" s="1"/>
  <c r="B28" i="9"/>
  <c r="A28" i="9" s="1"/>
  <c r="B27" i="9"/>
  <c r="A27" i="9" s="1"/>
  <c r="B26" i="9"/>
  <c r="A26" i="9" s="1"/>
  <c r="B25" i="9"/>
  <c r="A25" i="9" s="1"/>
  <c r="B24" i="9"/>
  <c r="A24" i="9" s="1"/>
  <c r="B23" i="9"/>
  <c r="A23" i="9" s="1"/>
  <c r="B22" i="9"/>
  <c r="A22" i="9" s="1"/>
  <c r="B21" i="9"/>
  <c r="A21" i="9" s="1"/>
  <c r="B20" i="9"/>
  <c r="A20" i="9" s="1"/>
  <c r="B19" i="9"/>
  <c r="A19" i="9" s="1"/>
  <c r="B18" i="9"/>
  <c r="A18" i="9" s="1"/>
  <c r="B17" i="9"/>
  <c r="A17" i="9" s="1"/>
  <c r="B16" i="9"/>
  <c r="A16" i="9" s="1"/>
  <c r="B15" i="9"/>
  <c r="A15" i="9" s="1"/>
  <c r="B14" i="9"/>
  <c r="A14" i="9" s="1"/>
  <c r="B13" i="9"/>
  <c r="A13" i="9" s="1"/>
  <c r="B12" i="9"/>
  <c r="A12" i="9" s="1"/>
  <c r="B11" i="9"/>
  <c r="A11" i="9" s="1"/>
  <c r="B10" i="9"/>
  <c r="A10" i="9" s="1"/>
  <c r="B9" i="9"/>
  <c r="A9" i="9" s="1"/>
  <c r="B8" i="9"/>
  <c r="A8" i="9" s="1"/>
  <c r="B7" i="9"/>
  <c r="A7" i="9" s="1"/>
  <c r="B6" i="9"/>
  <c r="A6" i="9" s="1"/>
  <c r="B5" i="9"/>
  <c r="A5" i="9" s="1"/>
  <c r="B4" i="9"/>
  <c r="A4" i="9" s="1"/>
  <c r="B3" i="9"/>
  <c r="A3" i="9" s="1"/>
  <c r="Q2" i="9" a="1"/>
  <c r="Q2" i="9" s="1"/>
  <c r="B2" i="9"/>
  <c r="A2" i="9" s="1"/>
  <c r="AC1" i="9"/>
  <c r="AB1" i="9"/>
  <c r="AA1" i="9"/>
  <c r="Z1" i="9"/>
  <c r="Y1" i="9"/>
  <c r="X1" i="9"/>
  <c r="W1" i="9"/>
  <c r="V1" i="9"/>
  <c r="U1" i="9"/>
  <c r="T1" i="9"/>
  <c r="S1" i="9"/>
  <c r="AC12" i="2"/>
  <c r="AB12" i="2"/>
  <c r="AA12" i="2"/>
  <c r="Z12" i="2"/>
  <c r="Y12" i="2"/>
  <c r="X12" i="2"/>
  <c r="W12" i="2"/>
  <c r="V12" i="2"/>
  <c r="U12" i="2"/>
  <c r="AC1" i="2"/>
  <c r="T1" i="2"/>
  <c r="U1" i="2"/>
  <c r="V1" i="2"/>
  <c r="W1" i="2"/>
  <c r="X1" i="2"/>
  <c r="Y1" i="2"/>
  <c r="Z1" i="2"/>
  <c r="AA1" i="2"/>
  <c r="AB1" i="2"/>
  <c r="S1" i="2"/>
  <c r="B54" i="2"/>
  <c r="B53" i="2"/>
  <c r="A53" i="2" s="1"/>
  <c r="B52" i="2"/>
  <c r="B51" i="2"/>
  <c r="A51" i="2" s="1"/>
  <c r="B50" i="2"/>
  <c r="B49" i="2"/>
  <c r="A49" i="2" s="1"/>
  <c r="B48" i="2"/>
  <c r="B47" i="2"/>
  <c r="A47" i="2" s="1"/>
  <c r="B46" i="2"/>
  <c r="B45" i="2"/>
  <c r="A45" i="2" s="1"/>
  <c r="B44" i="2"/>
  <c r="B43" i="2"/>
  <c r="A43" i="2" s="1"/>
  <c r="B42" i="2"/>
  <c r="B41" i="2"/>
  <c r="A41" i="2" s="1"/>
  <c r="B40" i="2"/>
  <c r="B39" i="2"/>
  <c r="A39" i="2" s="1"/>
  <c r="B38" i="2"/>
  <c r="B37" i="2"/>
  <c r="A37" i="2" s="1"/>
  <c r="B36" i="2"/>
  <c r="B35" i="2"/>
  <c r="A35" i="2" s="1"/>
  <c r="B34" i="2"/>
  <c r="B33" i="2"/>
  <c r="A33" i="2" s="1"/>
  <c r="B32" i="2"/>
  <c r="B31" i="2"/>
  <c r="A31" i="2" s="1"/>
  <c r="B30" i="2"/>
  <c r="B29" i="2"/>
  <c r="A29" i="2" s="1"/>
  <c r="B28" i="2"/>
  <c r="B27" i="2"/>
  <c r="A27" i="2" s="1"/>
  <c r="B26" i="2"/>
  <c r="B25" i="2"/>
  <c r="A25" i="2" s="1"/>
  <c r="B24" i="2"/>
  <c r="B23" i="2"/>
  <c r="A23" i="2" s="1"/>
  <c r="B22" i="2"/>
  <c r="B21" i="2"/>
  <c r="A21" i="2" s="1"/>
  <c r="B20" i="2"/>
  <c r="B19" i="2"/>
  <c r="A19" i="2" s="1"/>
  <c r="B18" i="2"/>
  <c r="B17" i="2"/>
  <c r="A17" i="2" s="1"/>
  <c r="B16" i="2"/>
  <c r="B15" i="2"/>
  <c r="A15" i="2" s="1"/>
  <c r="B14" i="2"/>
  <c r="B13" i="2"/>
  <c r="A13" i="2" s="1"/>
  <c r="B12" i="2"/>
  <c r="T12" i="2" s="1"/>
  <c r="B11" i="2"/>
  <c r="A11" i="2" s="1"/>
  <c r="B10" i="2"/>
  <c r="B9" i="2"/>
  <c r="A9" i="2" s="1"/>
  <c r="B8" i="2"/>
  <c r="B7" i="2"/>
  <c r="A7" i="2" s="1"/>
  <c r="B6" i="2"/>
  <c r="B5" i="2"/>
  <c r="A5" i="2" s="1"/>
  <c r="R2" i="2" s="1" a="1"/>
  <c r="R2" i="2" s="1"/>
  <c r="B4" i="2"/>
  <c r="B3" i="2"/>
  <c r="A3" i="2" s="1"/>
  <c r="B2" i="2"/>
  <c r="B54" i="6"/>
  <c r="M54" i="6" s="1"/>
  <c r="M53" i="6"/>
  <c r="B53" i="6"/>
  <c r="A53" i="6"/>
  <c r="L53" i="6" s="1"/>
  <c r="B52" i="6"/>
  <c r="M52" i="6" s="1"/>
  <c r="M51" i="6"/>
  <c r="B51" i="6"/>
  <c r="A51" i="6"/>
  <c r="L51" i="6" s="1"/>
  <c r="B50" i="6"/>
  <c r="M50" i="6" s="1"/>
  <c r="M49" i="6"/>
  <c r="B49" i="6"/>
  <c r="A49" i="6"/>
  <c r="L49" i="6" s="1"/>
  <c r="B48" i="6"/>
  <c r="M48" i="6" s="1"/>
  <c r="M47" i="6"/>
  <c r="B47" i="6"/>
  <c r="A47" i="6"/>
  <c r="L47" i="6" s="1"/>
  <c r="B46" i="6"/>
  <c r="M46" i="6" s="1"/>
  <c r="M45" i="6"/>
  <c r="B45" i="6"/>
  <c r="A45" i="6"/>
  <c r="L45" i="6" s="1"/>
  <c r="B44" i="6"/>
  <c r="M44" i="6" s="1"/>
  <c r="M43" i="6"/>
  <c r="B43" i="6"/>
  <c r="A43" i="6"/>
  <c r="L43" i="6" s="1"/>
  <c r="B42" i="6"/>
  <c r="M42" i="6" s="1"/>
  <c r="M41" i="6"/>
  <c r="B41" i="6"/>
  <c r="A41" i="6"/>
  <c r="L41" i="6" s="1"/>
  <c r="B40" i="6"/>
  <c r="M40" i="6" s="1"/>
  <c r="M39" i="6"/>
  <c r="B39" i="6"/>
  <c r="A39" i="6"/>
  <c r="L39" i="6" s="1"/>
  <c r="B38" i="6"/>
  <c r="M38" i="6" s="1"/>
  <c r="M37" i="6"/>
  <c r="B37" i="6"/>
  <c r="A37" i="6"/>
  <c r="L37" i="6" s="1"/>
  <c r="B36" i="6"/>
  <c r="M36" i="6" s="1"/>
  <c r="B35" i="6"/>
  <c r="M35" i="6" s="1"/>
  <c r="A35" i="6"/>
  <c r="L35" i="6" s="1"/>
  <c r="B34" i="6"/>
  <c r="M34" i="6" s="1"/>
  <c r="B33" i="6"/>
  <c r="M33" i="6" s="1"/>
  <c r="A33" i="6"/>
  <c r="L33" i="6" s="1"/>
  <c r="B32" i="6"/>
  <c r="M32" i="6" s="1"/>
  <c r="B31" i="6"/>
  <c r="M31" i="6" s="1"/>
  <c r="A31" i="6"/>
  <c r="L31" i="6" s="1"/>
  <c r="B30" i="6"/>
  <c r="M30" i="6" s="1"/>
  <c r="B29" i="6"/>
  <c r="M29" i="6" s="1"/>
  <c r="A29" i="6"/>
  <c r="L29" i="6" s="1"/>
  <c r="B28" i="6"/>
  <c r="M28" i="6" s="1"/>
  <c r="B27" i="6"/>
  <c r="M27" i="6" s="1"/>
  <c r="A27" i="6"/>
  <c r="L27" i="6" s="1"/>
  <c r="B26" i="6"/>
  <c r="M26" i="6" s="1"/>
  <c r="B25" i="6"/>
  <c r="M25" i="6" s="1"/>
  <c r="A25" i="6"/>
  <c r="L25" i="6" s="1"/>
  <c r="B24" i="6"/>
  <c r="M24" i="6" s="1"/>
  <c r="B23" i="6"/>
  <c r="M23" i="6" s="1"/>
  <c r="A23" i="6"/>
  <c r="L23" i="6" s="1"/>
  <c r="B22" i="6"/>
  <c r="M22" i="6" s="1"/>
  <c r="B21" i="6"/>
  <c r="M21" i="6" s="1"/>
  <c r="A21" i="6"/>
  <c r="L21" i="6" s="1"/>
  <c r="B20" i="6"/>
  <c r="M20" i="6" s="1"/>
  <c r="B19" i="6"/>
  <c r="M19" i="6" s="1"/>
  <c r="A19" i="6"/>
  <c r="L19" i="6" s="1"/>
  <c r="B18" i="6"/>
  <c r="M18" i="6" s="1"/>
  <c r="B17" i="6"/>
  <c r="M17" i="6" s="1"/>
  <c r="A17" i="6"/>
  <c r="L17" i="6" s="1"/>
  <c r="M16" i="6"/>
  <c r="B16" i="6"/>
  <c r="A16" i="6" s="1"/>
  <c r="L16" i="6" s="1"/>
  <c r="M15" i="6"/>
  <c r="B15" i="6"/>
  <c r="A15" i="6" s="1"/>
  <c r="L15" i="6" s="1"/>
  <c r="M14" i="6"/>
  <c r="B14" i="6"/>
  <c r="A14" i="6" s="1"/>
  <c r="L14" i="6" s="1"/>
  <c r="M13" i="6"/>
  <c r="B13" i="6"/>
  <c r="A13" i="6" s="1"/>
  <c r="M12" i="6"/>
  <c r="B12" i="6"/>
  <c r="A12" i="6" s="1"/>
  <c r="L12" i="6" s="1"/>
  <c r="S11" i="6" a="1"/>
  <c r="S11" i="6" s="1"/>
  <c r="L11" i="6"/>
  <c r="B11" i="6"/>
  <c r="M11" i="6" s="1"/>
  <c r="A11" i="6"/>
  <c r="M10" i="6"/>
  <c r="B10" i="6"/>
  <c r="A10" i="6"/>
  <c r="L10" i="6" s="1"/>
  <c r="L9" i="6"/>
  <c r="B9" i="6"/>
  <c r="M9" i="6" s="1"/>
  <c r="A9" i="6"/>
  <c r="M8" i="6"/>
  <c r="B8" i="6"/>
  <c r="A8" i="6"/>
  <c r="L8" i="6" s="1"/>
  <c r="L7" i="6"/>
  <c r="B7" i="6"/>
  <c r="M7" i="6" s="1"/>
  <c r="A7" i="6"/>
  <c r="B6" i="6"/>
  <c r="M6" i="6" s="1"/>
  <c r="M5" i="6"/>
  <c r="B5" i="6"/>
  <c r="A5" i="6"/>
  <c r="L5" i="6" s="1"/>
  <c r="B4" i="6"/>
  <c r="M4" i="6" s="1"/>
  <c r="M3" i="6"/>
  <c r="B3" i="6"/>
  <c r="A3" i="6"/>
  <c r="L3" i="6" s="1"/>
  <c r="B2" i="6"/>
  <c r="Q11" i="6" s="1" a="1"/>
  <c r="Q11" i="6" s="1"/>
  <c r="M1" i="6"/>
  <c r="L1" i="6"/>
  <c r="B54" i="5"/>
  <c r="M54" i="5" s="1"/>
  <c r="B53" i="5"/>
  <c r="M53" i="5" s="1"/>
  <c r="A53" i="5"/>
  <c r="L53" i="5" s="1"/>
  <c r="B52" i="5"/>
  <c r="M52" i="5" s="1"/>
  <c r="B51" i="5"/>
  <c r="M51" i="5" s="1"/>
  <c r="B50" i="5"/>
  <c r="M50" i="5" s="1"/>
  <c r="B49" i="5"/>
  <c r="A49" i="5" s="1"/>
  <c r="L49" i="5" s="1"/>
  <c r="B48" i="5"/>
  <c r="M48" i="5" s="1"/>
  <c r="B47" i="5"/>
  <c r="A47" i="5" s="1"/>
  <c r="L47" i="5" s="1"/>
  <c r="B46" i="5"/>
  <c r="M46" i="5" s="1"/>
  <c r="B45" i="5"/>
  <c r="M45" i="5" s="1"/>
  <c r="B44" i="5"/>
  <c r="M44" i="5" s="1"/>
  <c r="B43" i="5"/>
  <c r="M43" i="5" s="1"/>
  <c r="B42" i="5"/>
  <c r="M42" i="5" s="1"/>
  <c r="B41" i="5"/>
  <c r="A41" i="5" s="1"/>
  <c r="L41" i="5" s="1"/>
  <c r="B40" i="5"/>
  <c r="M40" i="5" s="1"/>
  <c r="B39" i="5"/>
  <c r="A39" i="5" s="1"/>
  <c r="L39" i="5" s="1"/>
  <c r="B38" i="5"/>
  <c r="M38" i="5" s="1"/>
  <c r="B37" i="5"/>
  <c r="M37" i="5" s="1"/>
  <c r="B36" i="5"/>
  <c r="M36" i="5" s="1"/>
  <c r="B35" i="5"/>
  <c r="A35" i="5" s="1"/>
  <c r="L35" i="5" s="1"/>
  <c r="B34" i="5"/>
  <c r="M34" i="5" s="1"/>
  <c r="B33" i="5"/>
  <c r="A33" i="5" s="1"/>
  <c r="L33" i="5" s="1"/>
  <c r="B32" i="5"/>
  <c r="M32" i="5" s="1"/>
  <c r="B31" i="5"/>
  <c r="M31" i="5" s="1"/>
  <c r="B30" i="5"/>
  <c r="M30" i="5" s="1"/>
  <c r="B29" i="5"/>
  <c r="M29" i="5" s="1"/>
  <c r="B28" i="5"/>
  <c r="M28" i="5" s="1"/>
  <c r="B27" i="5"/>
  <c r="A27" i="5" s="1"/>
  <c r="L27" i="5" s="1"/>
  <c r="B26" i="5"/>
  <c r="M26" i="5" s="1"/>
  <c r="B25" i="5"/>
  <c r="M25" i="5" s="1"/>
  <c r="B24" i="5"/>
  <c r="M24" i="5" s="1"/>
  <c r="B23" i="5"/>
  <c r="M23" i="5" s="1"/>
  <c r="B22" i="5"/>
  <c r="M22" i="5" s="1"/>
  <c r="B21" i="5"/>
  <c r="A21" i="5" s="1"/>
  <c r="L21" i="5" s="1"/>
  <c r="B20" i="5"/>
  <c r="M20" i="5" s="1"/>
  <c r="B19" i="5"/>
  <c r="M19" i="5" s="1"/>
  <c r="B18" i="5"/>
  <c r="M18" i="5" s="1"/>
  <c r="B17" i="5"/>
  <c r="M17" i="5" s="1"/>
  <c r="B16" i="5"/>
  <c r="M16" i="5" s="1"/>
  <c r="B15" i="5"/>
  <c r="M15" i="5" s="1"/>
  <c r="B14" i="5"/>
  <c r="M14" i="5" s="1"/>
  <c r="B13" i="5"/>
  <c r="M13" i="5" s="1"/>
  <c r="B12" i="5"/>
  <c r="M12" i="5" s="1"/>
  <c r="B11" i="5"/>
  <c r="A11" i="5" s="1"/>
  <c r="L11" i="5" s="1"/>
  <c r="B10" i="5"/>
  <c r="M10" i="5" s="1"/>
  <c r="B9" i="5"/>
  <c r="M9" i="5" s="1"/>
  <c r="B8" i="5"/>
  <c r="M8" i="5" s="1"/>
  <c r="B7" i="5"/>
  <c r="M7" i="5" s="1"/>
  <c r="B6" i="5"/>
  <c r="M6" i="5" s="1"/>
  <c r="B5" i="5"/>
  <c r="A5" i="5" s="1"/>
  <c r="L5" i="5" s="1"/>
  <c r="B4" i="5"/>
  <c r="M4" i="5" s="1"/>
  <c r="B3" i="5"/>
  <c r="M3" i="5" s="1"/>
  <c r="B2" i="5"/>
  <c r="A2" i="5" s="1"/>
  <c r="L2" i="5" s="1"/>
  <c r="Q2" i="5" s="1"/>
  <c r="M1" i="5"/>
  <c r="L1" i="5"/>
  <c r="J7" i="4"/>
  <c r="J6" i="4"/>
  <c r="I2" i="4"/>
  <c r="H2" i="4"/>
  <c r="S13" i="9" l="1" a="1"/>
  <c r="S13" i="9" s="1"/>
  <c r="Q6" i="11"/>
  <c r="A16" i="11"/>
  <c r="A52" i="5"/>
  <c r="L52" i="5" s="1"/>
  <c r="M27" i="5"/>
  <c r="M11" i="5"/>
  <c r="A36" i="5"/>
  <c r="L36" i="5" s="1"/>
  <c r="A37" i="5"/>
  <c r="L37" i="5" s="1"/>
  <c r="A18" i="5"/>
  <c r="L18" i="5" s="1"/>
  <c r="A43" i="5"/>
  <c r="L43" i="5" s="1"/>
  <c r="M39" i="5"/>
  <c r="A9" i="5"/>
  <c r="L9" i="5" s="1"/>
  <c r="A13" i="5"/>
  <c r="L13" i="5" s="1"/>
  <c r="A17" i="5"/>
  <c r="L17" i="5" s="1"/>
  <c r="A31" i="5"/>
  <c r="L31" i="5" s="1"/>
  <c r="M35" i="5"/>
  <c r="A44" i="5"/>
  <c r="L44" i="5" s="1"/>
  <c r="M47" i="5"/>
  <c r="A4" i="5"/>
  <c r="L4" i="5" s="1"/>
  <c r="A28" i="5"/>
  <c r="L28" i="5" s="1"/>
  <c r="A45" i="5"/>
  <c r="L45" i="5" s="1"/>
  <c r="A15" i="5"/>
  <c r="L15" i="5" s="1"/>
  <c r="A25" i="5"/>
  <c r="L25" i="5" s="1"/>
  <c r="A29" i="5"/>
  <c r="L29" i="5" s="1"/>
  <c r="A51" i="5"/>
  <c r="L51" i="5" s="1"/>
  <c r="A12" i="5"/>
  <c r="L12" i="5" s="1"/>
  <c r="A16" i="5"/>
  <c r="L16" i="5" s="1"/>
  <c r="A20" i="5"/>
  <c r="L20" i="5" s="1"/>
  <c r="M5" i="5"/>
  <c r="M21" i="5"/>
  <c r="A3" i="5"/>
  <c r="L3" i="5" s="1"/>
  <c r="A6" i="5"/>
  <c r="L6" i="5" s="1"/>
  <c r="A19" i="5"/>
  <c r="L19" i="5" s="1"/>
  <c r="A22" i="5"/>
  <c r="L22" i="5" s="1"/>
  <c r="A34" i="5"/>
  <c r="L34" i="5" s="1"/>
  <c r="A42" i="5"/>
  <c r="L42" i="5" s="1"/>
  <c r="A50" i="5"/>
  <c r="L50" i="5" s="1"/>
  <c r="A7" i="5"/>
  <c r="L7" i="5" s="1"/>
  <c r="A10" i="5"/>
  <c r="L10" i="5" s="1"/>
  <c r="A23" i="5"/>
  <c r="L23" i="5" s="1"/>
  <c r="A26" i="5"/>
  <c r="L26" i="5" s="1"/>
  <c r="A32" i="5"/>
  <c r="L32" i="5" s="1"/>
  <c r="A40" i="5"/>
  <c r="L40" i="5" s="1"/>
  <c r="A48" i="5"/>
  <c r="L48" i="5" s="1"/>
  <c r="M33" i="5"/>
  <c r="M41" i="5"/>
  <c r="M49" i="5"/>
  <c r="A14" i="5"/>
  <c r="L14" i="5" s="1"/>
  <c r="A30" i="5"/>
  <c r="L30" i="5" s="1"/>
  <c r="A38" i="5"/>
  <c r="L38" i="5" s="1"/>
  <c r="A46" i="5"/>
  <c r="L46" i="5" s="1"/>
  <c r="A54" i="5"/>
  <c r="L54" i="5" s="1"/>
  <c r="A8" i="5"/>
  <c r="L8" i="5" s="1"/>
  <c r="A24" i="5"/>
  <c r="L24" i="5" s="1"/>
  <c r="S2" i="2" a="1"/>
  <c r="S2" i="2" s="1"/>
  <c r="S13" i="2" a="1"/>
  <c r="S13" i="2" s="1"/>
  <c r="R2" i="9" a="1"/>
  <c r="R2" i="9" s="1"/>
  <c r="S2" i="9" a="1"/>
  <c r="S2" i="9" s="1"/>
  <c r="A2" i="2"/>
  <c r="A4" i="2"/>
  <c r="A6" i="2"/>
  <c r="A8" i="2"/>
  <c r="A10" i="2"/>
  <c r="A12" i="2"/>
  <c r="S12" i="2" s="1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V11" i="6"/>
  <c r="L13" i="6"/>
  <c r="R11" i="6" a="1"/>
  <c r="R11" i="6" s="1"/>
  <c r="M2" i="5"/>
  <c r="R2" i="5" s="1"/>
  <c r="M2" i="6"/>
  <c r="R2" i="6" s="1"/>
  <c r="A4" i="6"/>
  <c r="L4" i="6" s="1"/>
  <c r="A6" i="6"/>
  <c r="L6" i="6" s="1"/>
  <c r="Q16" i="6" a="1"/>
  <c r="Q16" i="6" s="1"/>
  <c r="A18" i="6"/>
  <c r="L18" i="6" s="1"/>
  <c r="A20" i="6"/>
  <c r="L20" i="6" s="1"/>
  <c r="A22" i="6"/>
  <c r="L22" i="6" s="1"/>
  <c r="A24" i="6"/>
  <c r="L24" i="6" s="1"/>
  <c r="A26" i="6"/>
  <c r="L26" i="6" s="1"/>
  <c r="A28" i="6"/>
  <c r="L28" i="6" s="1"/>
  <c r="A30" i="6"/>
  <c r="L30" i="6" s="1"/>
  <c r="A32" i="6"/>
  <c r="L32" i="6" s="1"/>
  <c r="A34" i="6"/>
  <c r="L34" i="6" s="1"/>
  <c r="A36" i="6"/>
  <c r="L36" i="6" s="1"/>
  <c r="A38" i="6"/>
  <c r="L38" i="6" s="1"/>
  <c r="A40" i="6"/>
  <c r="L40" i="6" s="1"/>
  <c r="A42" i="6"/>
  <c r="L42" i="6" s="1"/>
  <c r="A44" i="6"/>
  <c r="L44" i="6" s="1"/>
  <c r="A46" i="6"/>
  <c r="L46" i="6" s="1"/>
  <c r="A48" i="6"/>
  <c r="L48" i="6" s="1"/>
  <c r="A50" i="6"/>
  <c r="L50" i="6" s="1"/>
  <c r="A52" i="6"/>
  <c r="L52" i="6" s="1"/>
  <c r="A54" i="6"/>
  <c r="L54" i="6" s="1"/>
  <c r="R16" i="6" a="1"/>
  <c r="R16" i="6" s="1"/>
  <c r="A2" i="6"/>
  <c r="V2" i="11" l="1" a="1"/>
  <c r="V2" i="11" s="1"/>
  <c r="V17" i="11" a="1"/>
  <c r="V17" i="11" s="1"/>
  <c r="X2" i="6"/>
  <c r="V6" i="6"/>
  <c r="W2" i="6"/>
  <c r="V2" i="6"/>
  <c r="L2" i="6"/>
  <c r="Q2" i="6" l="1"/>
  <c r="P11" i="6" a="1"/>
  <c r="P11" i="6" s="1"/>
  <c r="P16" i="6" a="1"/>
  <c r="P16" i="6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<sst xmlns="http://schemas.openxmlformats.org/spreadsheetml/2006/main" count="2597" uniqueCount="934">
  <si>
    <t>FILTER 函數</t>
  </si>
  <si>
    <r>
      <t>Microsoft 365 Excel Mac 版 Microsoft 365 Excel Excel 網頁版 Excel 2021 Mac 版 Excel 2021 Excel 2019 iPad 版 Excel iPhone 版 Excel Android 版 Excel 平板電腦 Android 版 Excel 手機 </t>
    </r>
    <r>
      <rPr>
        <u/>
        <sz val="11"/>
        <color theme="10"/>
        <rFont val="新細明體"/>
        <family val="1"/>
        <charset val="136"/>
        <scheme val="minor"/>
      </rPr>
      <t>更少</t>
    </r>
  </si>
  <si>
    <r>
      <t>在下列範例中，我們使用公式 </t>
    </r>
    <r>
      <rPr>
        <b/>
        <sz val="17.600000000000001"/>
        <color rgb="FF1E1E1E"/>
        <rFont val="Segoe UI"/>
        <family val="2"/>
      </rPr>
      <t>=FILTER (A5：D20，C5：C20=H2，「) </t>
    </r>
    <r>
      <rPr>
        <sz val="17.600000000000001"/>
        <color rgb="FF1E1E1E"/>
        <rFont val="Segoe UI"/>
        <family val="2"/>
      </rPr>
      <t>傳回 Apple 的所有記錄，如在儲存格 H2 中選取，如果沒有 apples，則會傳回空字串 (」「) 。</t>
    </r>
  </si>
  <si>
    <t>語法</t>
  </si>
  <si>
    <t>FILTER 函數會根據布林 (真/假) 陣列來篩選陣列。</t>
  </si>
  <si>
    <t>=FILTER(array,include,[if_empty])</t>
  </si>
  <si>
    <t>引數</t>
  </si>
  <si>
    <t>說明</t>
  </si>
  <si>
    <t>array</t>
  </si>
  <si>
    <t>必要</t>
  </si>
  <si>
    <t>要篩選的陣列或範圍</t>
  </si>
  <si>
    <t>include</t>
  </si>
  <si>
    <t>布林陣列的高度或寬度必須與該陣列相同</t>
  </si>
  <si>
    <t>[if_empty]</t>
  </si>
  <si>
    <t>選用</t>
  </si>
  <si>
    <t>若所包含陣列中的全部值均為空時要傳回的值 (篩選沒有傳回任何項目)</t>
  </si>
  <si>
    <t>附註: </t>
  </si>
  <si>
    <t>您可以將陣列想成是一列的值、一欄的值，或是一列值以及一欄值的組合。 在上例中，用於我們的 FILTER 公式的來源陣列是源自於範圍 A5:D20。</t>
  </si>
  <si>
    <r>
      <t>FILTER 函數將傳回一個陣列，若其為公式的最終結果則會溢出。 這表示，當您按 </t>
    </r>
    <r>
      <rPr>
        <b/>
        <sz val="6"/>
        <color rgb="FF1E1E1E"/>
        <rFont val="Segoe UI"/>
        <family val="2"/>
      </rPr>
      <t>ENTER</t>
    </r>
    <r>
      <rPr>
        <sz val="6"/>
        <color rgb="FF1E1E1E"/>
        <rFont val="Segoe UI"/>
        <family val="2"/>
      </rPr>
      <t> 時，Excel 將動態建立適當大小的陣列範圍。 如果支援資料是在 </t>
    </r>
    <r>
      <rPr>
        <sz val="6"/>
        <color rgb="FF006CAC"/>
        <rFont val="Segoe UI"/>
        <family val="2"/>
      </rPr>
      <t>Excel 表格</t>
    </r>
    <r>
      <rPr>
        <sz val="6"/>
        <color rgb="FF1E1E1E"/>
        <rFont val="Segoe UI"/>
        <family val="2"/>
      </rPr>
      <t>，而您使用了</t>
    </r>
    <r>
      <rPr>
        <sz val="6"/>
        <color rgb="FF006CAC"/>
        <rFont val="Segoe UI"/>
        <family val="2"/>
      </rPr>
      <t>結構化參照</t>
    </r>
    <r>
      <rPr>
        <sz val="6"/>
        <color rgb="FF1E1E1E"/>
        <rFont val="Segoe UI"/>
        <family val="2"/>
      </rPr>
      <t>，則您從陣列範圍新增或移除資料時，陣列會自動調整大小。 如需詳細資料，請參閱</t>
    </r>
    <r>
      <rPr>
        <sz val="6"/>
        <color rgb="FF006CAC"/>
        <rFont val="Segoe UI"/>
        <family val="2"/>
      </rPr>
      <t>溢出陣列行為</t>
    </r>
    <r>
      <rPr>
        <sz val="6"/>
        <color rgb="FF1E1E1E"/>
        <rFont val="Segoe UI"/>
        <family val="2"/>
      </rPr>
      <t>。</t>
    </r>
  </si>
  <si>
    <r>
      <t>如果您的資料集可能傳回空值，請使用第 3 個引數 (</t>
    </r>
    <r>
      <rPr>
        <u/>
        <sz val="11"/>
        <color theme="10"/>
        <rFont val="新細明體"/>
        <family val="1"/>
        <charset val="136"/>
        <scheme val="minor"/>
      </rPr>
      <t>[if_empty])。 否則，因為目前 Excel 不支援空陣列，這將導致 #CALC! error 。</t>
    </r>
  </si>
  <si>
    <r>
      <t>如果 </t>
    </r>
    <r>
      <rPr>
        <b/>
        <sz val="6"/>
        <color rgb="FF1E1E1E"/>
        <rFont val="Segoe UI"/>
        <family val="2"/>
      </rPr>
      <t>include </t>
    </r>
    <r>
      <rPr>
        <sz val="6"/>
        <color rgb="FF1E1E1E"/>
        <rFont val="Segoe UI"/>
        <family val="2"/>
      </rPr>
      <t>引數的任何值為錯誤 (#N/A、#VALUE等) 或無法轉換為布林值，FILTER 函數會傳回錯誤。  </t>
    </r>
  </si>
  <si>
    <r>
      <t>Excel 對活頁簿之間的動態陣列提供有限支援，只有</t>
    </r>
    <r>
      <rPr>
        <u/>
        <sz val="11"/>
        <color theme="10"/>
        <rFont val="新細明體"/>
        <family val="1"/>
        <charset val="136"/>
        <scheme val="minor"/>
      </rPr>
      <t>同時開啟活頁簿時才支援這種情況。 如果您關閉來源活頁簿，當您重新整理時，任何連結的動態陣列公式均會傳回 #REF! 錯誤 。</t>
    </r>
  </si>
  <si>
    <t>範例</t>
  </si>
  <si>
    <t>FILTER 用於傳回多個準則</t>
  </si>
  <si>
    <r>
      <t>在此例中，我們使用乘號運算子 (*) 以傳回 (A5:D20) 陣列範圍中，擁有 Apples </t>
    </r>
    <r>
      <rPr>
        <b/>
        <sz val="17.600000000000001"/>
        <color rgb="FF1E1E1E"/>
        <rFont val="Segoe UI"/>
        <family val="2"/>
      </rPr>
      <t>AND</t>
    </r>
    <r>
      <rPr>
        <sz val="17.600000000000001"/>
        <color rgb="FF1E1E1E"/>
        <rFont val="Segoe UI"/>
        <family val="2"/>
      </rPr>
      <t> 且在 East 區域的所有值：</t>
    </r>
    <r>
      <rPr>
        <b/>
        <sz val="17.600000000000001"/>
        <color rgb="FF1E1E1E"/>
        <rFont val="Segoe UI"/>
        <family val="2"/>
      </rPr>
      <t>=FILTER(A5:D20,(C5:C20=H1)*(A5:A20=H2),"")</t>
    </r>
    <r>
      <rPr>
        <sz val="17.600000000000001"/>
        <color rgb="FF1E1E1E"/>
        <rFont val="Segoe UI"/>
        <family val="2"/>
      </rPr>
      <t>。</t>
    </r>
  </si>
  <si>
    <t>FILTER 用於傳回多個準則和排序</t>
  </si>
  <si>
    <r>
      <t>在此例中，我們使用之前的 FILTER 函數搭配 SORT 函數，以傳回 (A5:D20) 陣列範圍中，擁有 Apples </t>
    </r>
    <r>
      <rPr>
        <b/>
        <sz val="17.600000000000001"/>
        <color rgb="FF1E1E1E"/>
        <rFont val="Segoe UI"/>
        <family val="2"/>
      </rPr>
      <t>AND</t>
    </r>
    <r>
      <rPr>
        <sz val="17.600000000000001"/>
        <color rgb="FF1E1E1E"/>
        <rFont val="Segoe UI"/>
        <family val="2"/>
      </rPr>
      <t> 且在 East 區域的所有值，然後用遞減順序排序 Units：</t>
    </r>
    <r>
      <rPr>
        <b/>
        <sz val="17.600000000000001"/>
        <color rgb="FF1E1E1E"/>
        <rFont val="Segoe UI"/>
        <family val="2"/>
      </rPr>
      <t>=SORT(FILTER(A5:D20,(C5:C20=H1)*(A5:A20=H2),""),4,-1)</t>
    </r>
    <r>
      <rPr>
        <sz val="17.600000000000001"/>
        <color rgb="FF1E1E1E"/>
        <rFont val="Segoe UI"/>
        <family val="2"/>
      </rPr>
      <t>。</t>
    </r>
  </si>
  <si>
    <r>
      <t>在此例中，我們使用 FILTER 函數搭配加號運算子 (+) 以傳回陣列範圍 (A5:D20) 中，擁有蘋果</t>
    </r>
    <r>
      <rPr>
        <b/>
        <sz val="17.600000000000001"/>
        <color rgb="FF1E1E1E"/>
        <rFont val="Segoe UI"/>
        <family val="2"/>
      </rPr>
      <t>或</t>
    </r>
    <r>
      <rPr>
        <sz val="17.600000000000001"/>
        <color rgb="FF1E1E1E"/>
        <rFont val="Segoe UI"/>
        <family val="2"/>
      </rPr>
      <t>在東部地區的所有值，然後按照遞減順序來排序單位：</t>
    </r>
    <r>
      <rPr>
        <b/>
        <sz val="17.600000000000001"/>
        <color rgb="FF1E1E1E"/>
        <rFont val="Segoe UI"/>
        <family val="2"/>
      </rPr>
      <t>=SORT(FILTER(A5:D20,(C5:C20=H1)+(A5:A20=H2),""),4,-1)</t>
    </r>
    <r>
      <rPr>
        <sz val="17.600000000000001"/>
        <color rgb="FF1E1E1E"/>
        <rFont val="Segoe UI"/>
        <family val="2"/>
      </rPr>
      <t>。</t>
    </r>
  </si>
  <si>
    <r>
      <t>請注意，因為這些函數只存在於一個儲存格，且會將它們的結果溢出至鄰近儲存格，所以都不需要</t>
    </r>
    <r>
      <rPr>
        <u/>
        <sz val="11"/>
        <color theme="10"/>
        <rFont val="新細明體"/>
        <family val="1"/>
        <charset val="136"/>
        <scheme val="minor"/>
      </rPr>
      <t>絕對參照。</t>
    </r>
  </si>
  <si>
    <t>需要更多協助嗎？</t>
  </si>
  <si>
    <r>
      <t>您可以隨時詢問 </t>
    </r>
    <r>
      <rPr>
        <sz val="17.600000000000001"/>
        <color rgb="FF006CAC"/>
        <rFont val="Segoe UI"/>
        <family val="2"/>
      </rPr>
      <t>Excel 技術社群</t>
    </r>
    <r>
      <rPr>
        <sz val="17.600000000000001"/>
        <color rgb="FF1E1E1E"/>
        <rFont val="Segoe UI"/>
        <family val="2"/>
      </rPr>
      <t>中的專家，或是在 </t>
    </r>
    <r>
      <rPr>
        <sz val="17.600000000000001"/>
        <color rgb="FF006CAC"/>
        <rFont val="Segoe UI"/>
        <family val="2"/>
      </rPr>
      <t>Answers 社群</t>
    </r>
    <r>
      <rPr>
        <sz val="17.600000000000001"/>
        <color rgb="FF1E1E1E"/>
        <rFont val="Segoe UI"/>
        <family val="2"/>
      </rPr>
      <t>取得支援。</t>
    </r>
  </si>
  <si>
    <t>另請參閱</t>
  </si>
  <si>
    <t>RANDARRAY 函數</t>
  </si>
  <si>
    <t>SEQUENCE 函數</t>
  </si>
  <si>
    <t>SORT 函數</t>
  </si>
  <si>
    <t>SORTBY 函數</t>
  </si>
  <si>
    <t>UNIQUE 函數</t>
  </si>
  <si>
    <t>Excel 中的 #SPILL! 錯誤</t>
  </si>
  <si>
    <t>動態陣列與溢出陣列行為</t>
  </si>
  <si>
    <t>隱含交集運算子：@</t>
  </si>
  <si>
    <r>
      <t>FILTER</t>
    </r>
    <r>
      <rPr>
        <sz val="17.600000000000001"/>
        <color rgb="FFFF0000"/>
        <rFont val="Segoe UI"/>
        <family val="2"/>
      </rPr>
      <t> 函數讓您根據自定義的準則來篩選資料範圍。</t>
    </r>
  </si>
  <si>
    <t>FILTER</t>
  </si>
  <si>
    <t>国际域名缩写</t>
  </si>
  <si>
    <t>国家或地区</t>
  </si>
  <si>
    <t>英文名</t>
  </si>
  <si>
    <t>國家代码</t>
    <phoneticPr fontId="23" type="noConversion"/>
  </si>
  <si>
    <t>AD</t>
  </si>
  <si>
    <t>安道尔共和国</t>
  </si>
  <si>
    <t>Andorra</t>
  </si>
  <si>
    <t>= xlookup(L2,B:B,D:D)</t>
    <phoneticPr fontId="23" type="noConversion"/>
  </si>
  <si>
    <t>AE</t>
  </si>
  <si>
    <t>阿拉伯联合酋长国</t>
  </si>
  <si>
    <t>United Arab Emirates</t>
  </si>
  <si>
    <t>AF</t>
  </si>
  <si>
    <t>阿富汗</t>
  </si>
  <si>
    <t>Afghanistan</t>
  </si>
  <si>
    <t>AG</t>
  </si>
  <si>
    <t>安提瓜和巴布达</t>
  </si>
  <si>
    <t>Antigua and Barbuda</t>
  </si>
  <si>
    <t>AI</t>
  </si>
  <si>
    <t>安圭拉岛</t>
  </si>
  <si>
    <t>Anguilla</t>
  </si>
  <si>
    <r>
      <t>得到</t>
    </r>
    <r>
      <rPr>
        <sz val="13.5"/>
        <color theme="1"/>
        <rFont val="新細明體"/>
        <family val="1"/>
        <charset val="136"/>
      </rPr>
      <t>B</t>
    </r>
    <r>
      <rPr>
        <sz val="13.5"/>
        <color theme="1"/>
        <rFont val="新細明體"/>
        <family val="1"/>
        <charset val="136"/>
        <scheme val="minor"/>
      </rPr>
      <t>列數據</t>
    </r>
    <phoneticPr fontId="23" type="noConversion"/>
  </si>
  <si>
    <t>第1列</t>
    <phoneticPr fontId="23" type="noConversion"/>
  </si>
  <si>
    <t>AL</t>
  </si>
  <si>
    <t>阿尔巴尼亚</t>
  </si>
  <si>
    <t>Albania</t>
  </si>
  <si>
    <r>
      <t>得到</t>
    </r>
    <r>
      <rPr>
        <sz val="13.5"/>
        <color theme="1"/>
        <rFont val="新細明體"/>
        <family val="1"/>
        <charset val="136"/>
      </rPr>
      <t>A</t>
    </r>
    <r>
      <rPr>
        <sz val="13.5"/>
        <color theme="1"/>
        <rFont val="新細明體"/>
        <family val="1"/>
        <charset val="136"/>
        <scheme val="minor"/>
      </rPr>
      <t>列數據</t>
    </r>
    <phoneticPr fontId="23" type="noConversion"/>
  </si>
  <si>
    <t>第2列</t>
  </si>
  <si>
    <t>AM</t>
  </si>
  <si>
    <t>亚美尼亚</t>
  </si>
  <si>
    <t>Armenia</t>
  </si>
  <si>
    <t>阿森松</t>
  </si>
  <si>
    <t>Ascension</t>
  </si>
  <si>
    <t>AO</t>
  </si>
  <si>
    <t>安哥拉</t>
  </si>
  <si>
    <t>Angola</t>
  </si>
  <si>
    <t>=VLOOKUP(H2,C:F,2,0)</t>
    <phoneticPr fontId="23" type="noConversion"/>
  </si>
  <si>
    <t>AR</t>
  </si>
  <si>
    <t>阿根廷</t>
  </si>
  <si>
    <t>Argentina</t>
  </si>
  <si>
    <t>AT</t>
  </si>
  <si>
    <t>奥地利</t>
  </si>
  <si>
    <t>Austria</t>
  </si>
  <si>
    <t>=VLOOKUP(H2,B:A,2,0)</t>
    <phoneticPr fontId="23" type="noConversion"/>
  </si>
  <si>
    <t>AU</t>
  </si>
  <si>
    <t>澳大利亚</t>
  </si>
  <si>
    <t>Australia</t>
  </si>
  <si>
    <t>AZ</t>
  </si>
  <si>
    <t>阿塞拜疆</t>
  </si>
  <si>
    <t>Azerbaijan</t>
  </si>
  <si>
    <t>BB</t>
  </si>
  <si>
    <t>巴巴多斯</t>
  </si>
  <si>
    <t>Barbados</t>
  </si>
  <si>
    <t>BD</t>
  </si>
  <si>
    <t>孟加拉国</t>
  </si>
  <si>
    <t>Bangladesh</t>
  </si>
  <si>
    <t>BE</t>
  </si>
  <si>
    <t>比利时</t>
  </si>
  <si>
    <t>Belgium</t>
  </si>
  <si>
    <t>BF</t>
  </si>
  <si>
    <t>布基纳法索</t>
  </si>
  <si>
    <t>Burkina-faso</t>
  </si>
  <si>
    <t>BG</t>
  </si>
  <si>
    <t>保加利亚</t>
  </si>
  <si>
    <t>Bulgaria</t>
  </si>
  <si>
    <t>BH</t>
  </si>
  <si>
    <t>巴林</t>
  </si>
  <si>
    <t>Bahrain</t>
  </si>
  <si>
    <t>BI</t>
  </si>
  <si>
    <t>布隆迪</t>
  </si>
  <si>
    <t>Burundi</t>
  </si>
  <si>
    <t>BJ</t>
  </si>
  <si>
    <t>贝宁</t>
  </si>
  <si>
    <t>Benin</t>
  </si>
  <si>
    <t>BL</t>
  </si>
  <si>
    <t>巴勒斯坦</t>
  </si>
  <si>
    <t>Palestine</t>
  </si>
  <si>
    <t>BM</t>
  </si>
  <si>
    <t>百慕大群岛</t>
  </si>
  <si>
    <t>Bermuda Is.</t>
  </si>
  <si>
    <t>BN</t>
  </si>
  <si>
    <t>文莱</t>
  </si>
  <si>
    <t>Brunei</t>
  </si>
  <si>
    <t>BO</t>
  </si>
  <si>
    <t>玻利维亚</t>
  </si>
  <si>
    <t>Bolivia</t>
  </si>
  <si>
    <t>BR</t>
  </si>
  <si>
    <t>巴西</t>
  </si>
  <si>
    <t>Brazil</t>
  </si>
  <si>
    <t>BS</t>
  </si>
  <si>
    <t>巴哈马</t>
  </si>
  <si>
    <t>Bahamas</t>
  </si>
  <si>
    <t>BW</t>
  </si>
  <si>
    <t>博茨瓦纳</t>
  </si>
  <si>
    <t>Botswana</t>
  </si>
  <si>
    <t>BY</t>
  </si>
  <si>
    <t>白俄罗斯</t>
  </si>
  <si>
    <t>Belarus</t>
  </si>
  <si>
    <t>BZ</t>
  </si>
  <si>
    <t>伯利兹</t>
  </si>
  <si>
    <t>Belize</t>
  </si>
  <si>
    <t>CA</t>
  </si>
  <si>
    <t>加拿大</t>
  </si>
  <si>
    <t>Canada</t>
  </si>
  <si>
    <t>开曼群岛</t>
  </si>
  <si>
    <t>Cayman Is.</t>
  </si>
  <si>
    <t>CF</t>
  </si>
  <si>
    <t>中非共和国</t>
  </si>
  <si>
    <t>Central African Republic</t>
  </si>
  <si>
    <t>CG</t>
  </si>
  <si>
    <t>刚果</t>
  </si>
  <si>
    <t>Congo</t>
  </si>
  <si>
    <t>CH</t>
  </si>
  <si>
    <t>瑞士</t>
  </si>
  <si>
    <t>Switzerland</t>
  </si>
  <si>
    <t>CK</t>
  </si>
  <si>
    <t>库克群岛</t>
  </si>
  <si>
    <t>Cook Is.</t>
  </si>
  <si>
    <t>CL</t>
  </si>
  <si>
    <t>智利</t>
  </si>
  <si>
    <t>Chile</t>
  </si>
  <si>
    <t>CM</t>
  </si>
  <si>
    <t>喀麦隆</t>
  </si>
  <si>
    <t>Cameroon</t>
  </si>
  <si>
    <t>CN</t>
  </si>
  <si>
    <t>中国</t>
  </si>
  <si>
    <t>China</t>
  </si>
  <si>
    <t>CO</t>
  </si>
  <si>
    <t>哥伦比亚</t>
  </si>
  <si>
    <t>Colombia</t>
  </si>
  <si>
    <t>CR</t>
  </si>
  <si>
    <t>哥斯达黎加</t>
  </si>
  <si>
    <t>Costa Rica</t>
  </si>
  <si>
    <t>CS</t>
  </si>
  <si>
    <t>捷克</t>
  </si>
  <si>
    <t>Czech</t>
  </si>
  <si>
    <t>CU</t>
  </si>
  <si>
    <t>古巴</t>
  </si>
  <si>
    <t>Cuba</t>
  </si>
  <si>
    <t>CY</t>
  </si>
  <si>
    <t>塞浦路斯</t>
  </si>
  <si>
    <t>Cyprus</t>
  </si>
  <si>
    <t>CZ</t>
  </si>
  <si>
    <t>Czech Republic</t>
  </si>
  <si>
    <t>DE</t>
  </si>
  <si>
    <t>德国</t>
  </si>
  <si>
    <t>Germany</t>
  </si>
  <si>
    <t>DJ</t>
  </si>
  <si>
    <t>吉布提</t>
  </si>
  <si>
    <t>Djibouti</t>
  </si>
  <si>
    <t>DK</t>
  </si>
  <si>
    <t>丹麦</t>
  </si>
  <si>
    <t>Denmark</t>
  </si>
  <si>
    <t>DO</t>
  </si>
  <si>
    <t>多米尼加共和国</t>
  </si>
  <si>
    <t>Dominica Rep.</t>
  </si>
  <si>
    <t>DZ</t>
  </si>
  <si>
    <t>阿尔及利亚</t>
  </si>
  <si>
    <t>Algeria</t>
  </si>
  <si>
    <t>EC</t>
  </si>
  <si>
    <t>厄瓜多尔</t>
  </si>
  <si>
    <t>Ecuador</t>
  </si>
  <si>
    <t>EE</t>
  </si>
  <si>
    <t>爱沙尼亚</t>
  </si>
  <si>
    <t>Estonia</t>
  </si>
  <si>
    <t>EG</t>
  </si>
  <si>
    <t>埃及</t>
  </si>
  <si>
    <t>Egypt</t>
  </si>
  <si>
    <t>ES</t>
  </si>
  <si>
    <t>西班牙</t>
  </si>
  <si>
    <t>Spain</t>
  </si>
  <si>
    <t>ET</t>
  </si>
  <si>
    <t>埃塞俄比亚</t>
  </si>
  <si>
    <t>Ethiopia</t>
  </si>
  <si>
    <t>FI</t>
  </si>
  <si>
    <t>芬兰</t>
  </si>
  <si>
    <t>Finland</t>
  </si>
  <si>
    <t>FJ</t>
  </si>
  <si>
    <t>斐济</t>
  </si>
  <si>
    <t>Fiji</t>
  </si>
  <si>
    <t>FR</t>
  </si>
  <si>
    <t>法国</t>
  </si>
  <si>
    <t>France</t>
  </si>
  <si>
    <t>GA</t>
  </si>
  <si>
    <t>加蓬</t>
  </si>
  <si>
    <t>Gabon</t>
  </si>
  <si>
    <t>GB</t>
  </si>
  <si>
    <t>英国</t>
  </si>
  <si>
    <t>United Kiongdom</t>
  </si>
  <si>
    <t>GD</t>
  </si>
  <si>
    <t>格林纳达</t>
  </si>
  <si>
    <t>Grenada</t>
  </si>
  <si>
    <t>GE</t>
  </si>
  <si>
    <t>格鲁吉亚</t>
  </si>
  <si>
    <t>Georgia</t>
  </si>
  <si>
    <t>GF</t>
  </si>
  <si>
    <t>法属圭亚那</t>
  </si>
  <si>
    <t>French Guiana</t>
  </si>
  <si>
    <t>GH</t>
  </si>
  <si>
    <t>加纳</t>
  </si>
  <si>
    <t>Ghana</t>
  </si>
  <si>
    <t>GI</t>
  </si>
  <si>
    <t>直布罗陀</t>
  </si>
  <si>
    <t>Gibraltar</t>
  </si>
  <si>
    <t>GM</t>
  </si>
  <si>
    <t>冈比亚</t>
  </si>
  <si>
    <t>Gambia</t>
  </si>
  <si>
    <t>GN</t>
  </si>
  <si>
    <t>几内亚</t>
  </si>
  <si>
    <t>Guinea</t>
  </si>
  <si>
    <t>GR</t>
  </si>
  <si>
    <t>希腊</t>
  </si>
  <si>
    <t>Greece</t>
  </si>
  <si>
    <t>GT</t>
  </si>
  <si>
    <t>危地马拉</t>
  </si>
  <si>
    <t>Guatemala</t>
  </si>
  <si>
    <t>GU</t>
  </si>
  <si>
    <t>关岛</t>
  </si>
  <si>
    <t>Guam</t>
  </si>
  <si>
    <t>GY</t>
  </si>
  <si>
    <t>圭亚那</t>
  </si>
  <si>
    <t>Guyana</t>
  </si>
  <si>
    <t>HK</t>
  </si>
  <si>
    <t>香港特别行政区</t>
  </si>
  <si>
    <t>Hongkong</t>
  </si>
  <si>
    <t>HN</t>
  </si>
  <si>
    <t>洪都拉斯</t>
  </si>
  <si>
    <t>Honduras</t>
  </si>
  <si>
    <t>HT</t>
  </si>
  <si>
    <t>海地</t>
  </si>
  <si>
    <t>Haiti</t>
  </si>
  <si>
    <t>HU</t>
  </si>
  <si>
    <t>匈牙利</t>
  </si>
  <si>
    <t>Hungary</t>
  </si>
  <si>
    <t>ID</t>
  </si>
  <si>
    <t>印度尼西亚</t>
  </si>
  <si>
    <t>Indonesia</t>
  </si>
  <si>
    <t>IE</t>
  </si>
  <si>
    <t>爱尔兰</t>
  </si>
  <si>
    <t>Ireland</t>
  </si>
  <si>
    <t>IL</t>
  </si>
  <si>
    <t>以色列</t>
  </si>
  <si>
    <t>Israel</t>
  </si>
  <si>
    <t>IN</t>
  </si>
  <si>
    <t>印度</t>
  </si>
  <si>
    <t>India</t>
  </si>
  <si>
    <t>IQ</t>
  </si>
  <si>
    <t>伊拉克</t>
  </si>
  <si>
    <t>Iraq</t>
  </si>
  <si>
    <t>IR</t>
  </si>
  <si>
    <t>伊朗</t>
  </si>
  <si>
    <t>Iran</t>
  </si>
  <si>
    <t>IS</t>
  </si>
  <si>
    <t>冰岛</t>
  </si>
  <si>
    <t>Iceland</t>
  </si>
  <si>
    <t>IT</t>
  </si>
  <si>
    <t>意大利</t>
  </si>
  <si>
    <t>Italy</t>
  </si>
  <si>
    <t>科特迪瓦</t>
  </si>
  <si>
    <t>Ivory Coast</t>
  </si>
  <si>
    <t>JM</t>
  </si>
  <si>
    <t>牙买加</t>
  </si>
  <si>
    <t>Jamaica</t>
  </si>
  <si>
    <t>JO</t>
  </si>
  <si>
    <t>约旦</t>
  </si>
  <si>
    <t>Jordan</t>
  </si>
  <si>
    <t>JP</t>
  </si>
  <si>
    <t>日本</t>
  </si>
  <si>
    <t>Japan</t>
  </si>
  <si>
    <t>KE</t>
  </si>
  <si>
    <t>肯尼亚</t>
  </si>
  <si>
    <t>Kenya</t>
  </si>
  <si>
    <t>KG</t>
  </si>
  <si>
    <t>吉尔吉斯坦</t>
  </si>
  <si>
    <t>Kyrgyzstan</t>
  </si>
  <si>
    <t>KH</t>
  </si>
  <si>
    <t>柬埔寨</t>
  </si>
  <si>
    <t>Kampuchea (Cambodia )</t>
  </si>
  <si>
    <t>KP</t>
  </si>
  <si>
    <t>朝鲜</t>
  </si>
  <si>
    <t>North Korea</t>
  </si>
  <si>
    <t>KR</t>
  </si>
  <si>
    <t>韩国</t>
  </si>
  <si>
    <t>Korea</t>
  </si>
  <si>
    <t>KT</t>
  </si>
  <si>
    <t>科特迪瓦共和国</t>
  </si>
  <si>
    <t>Republic of Ivory Coast</t>
  </si>
  <si>
    <t>KW</t>
  </si>
  <si>
    <t>科威特</t>
  </si>
  <si>
    <t>Kuwait</t>
  </si>
  <si>
    <t>KZ</t>
  </si>
  <si>
    <t>哈萨克斯坦</t>
  </si>
  <si>
    <t>Kazakstan</t>
  </si>
  <si>
    <t>LA</t>
  </si>
  <si>
    <t>老挝</t>
  </si>
  <si>
    <t>Laos</t>
  </si>
  <si>
    <t>LB</t>
  </si>
  <si>
    <t>黎巴嫩</t>
  </si>
  <si>
    <t>Lebanon</t>
  </si>
  <si>
    <t>LC</t>
  </si>
  <si>
    <t>圣卢西亚</t>
  </si>
  <si>
    <t>St.Lucia</t>
  </si>
  <si>
    <t>LI</t>
  </si>
  <si>
    <t>列支敦士登</t>
  </si>
  <si>
    <t>Liechtenstein</t>
  </si>
  <si>
    <t>LK</t>
  </si>
  <si>
    <t>斯里兰卡</t>
  </si>
  <si>
    <t>Sri Lanka</t>
  </si>
  <si>
    <t>LR</t>
  </si>
  <si>
    <t>利比里亚</t>
  </si>
  <si>
    <t>Liberia</t>
  </si>
  <si>
    <t>LS</t>
  </si>
  <si>
    <t>莱索托</t>
  </si>
  <si>
    <t>Lesotho</t>
  </si>
  <si>
    <t>LT</t>
  </si>
  <si>
    <t>立陶宛</t>
  </si>
  <si>
    <t>Lithuania</t>
  </si>
  <si>
    <t>LU</t>
  </si>
  <si>
    <t>卢森堡</t>
  </si>
  <si>
    <t>Luxembourg</t>
  </si>
  <si>
    <t>LV</t>
  </si>
  <si>
    <t>拉脱维亚</t>
  </si>
  <si>
    <t>Latvia</t>
  </si>
  <si>
    <t>LY</t>
  </si>
  <si>
    <t>利比亚</t>
  </si>
  <si>
    <t>Libya</t>
  </si>
  <si>
    <t>MA</t>
  </si>
  <si>
    <t>摩洛哥</t>
  </si>
  <si>
    <t>Morocco</t>
  </si>
  <si>
    <t>MC</t>
  </si>
  <si>
    <t>摩纳哥</t>
  </si>
  <si>
    <t>Monaco</t>
  </si>
  <si>
    <t>MD</t>
  </si>
  <si>
    <t>摩尔多瓦</t>
  </si>
  <si>
    <t>Moldova, Republic of</t>
  </si>
  <si>
    <t>MG</t>
  </si>
  <si>
    <t>马达加斯加</t>
  </si>
  <si>
    <t>Madagascar</t>
  </si>
  <si>
    <t>ML</t>
  </si>
  <si>
    <t>马里</t>
  </si>
  <si>
    <t>Mali</t>
  </si>
  <si>
    <t>MM</t>
  </si>
  <si>
    <t>缅甸</t>
  </si>
  <si>
    <t>Burma</t>
  </si>
  <si>
    <t>MN</t>
  </si>
  <si>
    <t>蒙古</t>
  </si>
  <si>
    <t>Mongolia</t>
  </si>
  <si>
    <t>MO</t>
  </si>
  <si>
    <t>澳门</t>
  </si>
  <si>
    <t>Macao</t>
  </si>
  <si>
    <t>MS</t>
  </si>
  <si>
    <t>蒙特塞拉特岛</t>
  </si>
  <si>
    <t>Montserrat Is</t>
  </si>
  <si>
    <t>MT</t>
  </si>
  <si>
    <t>马耳他</t>
  </si>
  <si>
    <t>Malta</t>
  </si>
  <si>
    <t>马里亚那群岛</t>
  </si>
  <si>
    <t>Mariana Is</t>
  </si>
  <si>
    <t>马提尼克</t>
  </si>
  <si>
    <t>Martinique</t>
  </si>
  <si>
    <t>MU</t>
  </si>
  <si>
    <t>毛里求斯</t>
  </si>
  <si>
    <t>Mauritius</t>
  </si>
  <si>
    <t>MV</t>
  </si>
  <si>
    <t>马尔代夫</t>
  </si>
  <si>
    <t>Maldives</t>
  </si>
  <si>
    <t>MW</t>
  </si>
  <si>
    <t>马拉维</t>
  </si>
  <si>
    <t>Malawi</t>
  </si>
  <si>
    <t>MX</t>
  </si>
  <si>
    <t>墨西哥</t>
  </si>
  <si>
    <t>Mexico</t>
  </si>
  <si>
    <t>MY</t>
  </si>
  <si>
    <t>马来西亚</t>
  </si>
  <si>
    <t>Malaysia</t>
  </si>
  <si>
    <t>MZ</t>
  </si>
  <si>
    <t>莫桑比克</t>
  </si>
  <si>
    <t>Mozambique</t>
  </si>
  <si>
    <t>NA</t>
  </si>
  <si>
    <t>纳米比亚</t>
  </si>
  <si>
    <t>Namibia</t>
  </si>
  <si>
    <t>NE</t>
  </si>
  <si>
    <t>尼日尔</t>
  </si>
  <si>
    <t>Niger</t>
  </si>
  <si>
    <t>NG</t>
  </si>
  <si>
    <t>尼日利亚</t>
  </si>
  <si>
    <t>Nigeria</t>
  </si>
  <si>
    <t>NI</t>
  </si>
  <si>
    <t>尼加拉瓜</t>
  </si>
  <si>
    <t>Nicaragua</t>
  </si>
  <si>
    <t>NL</t>
  </si>
  <si>
    <t>荷兰</t>
  </si>
  <si>
    <t>Netherlands</t>
  </si>
  <si>
    <t>NO</t>
  </si>
  <si>
    <t>挪威</t>
  </si>
  <si>
    <t>Norway</t>
  </si>
  <si>
    <t>NP</t>
  </si>
  <si>
    <t>尼泊尔</t>
  </si>
  <si>
    <t>Nepal</t>
  </si>
  <si>
    <t>荷属安的列斯</t>
  </si>
  <si>
    <t>Netheriands Antilles</t>
  </si>
  <si>
    <t>NR</t>
  </si>
  <si>
    <t>瑙鲁</t>
  </si>
  <si>
    <t>Nauru</t>
  </si>
  <si>
    <t>NZ</t>
  </si>
  <si>
    <t>新西兰</t>
  </si>
  <si>
    <t>New Zealand</t>
  </si>
  <si>
    <t>OM</t>
  </si>
  <si>
    <t>阿曼</t>
  </si>
  <si>
    <t>Oman</t>
  </si>
  <si>
    <t>PA</t>
  </si>
  <si>
    <t>巴拿马</t>
  </si>
  <si>
    <t>Panama</t>
  </si>
  <si>
    <t>PE</t>
  </si>
  <si>
    <t>秘鲁</t>
  </si>
  <si>
    <t>Peru</t>
  </si>
  <si>
    <t>PF</t>
  </si>
  <si>
    <t>法属玻利尼西亚</t>
  </si>
  <si>
    <t>French Polynesia</t>
  </si>
  <si>
    <t>PG</t>
  </si>
  <si>
    <t>巴布亚新几内亚</t>
  </si>
  <si>
    <t>Papua New Cuinea</t>
  </si>
  <si>
    <t>PH</t>
  </si>
  <si>
    <t>菲律宾</t>
  </si>
  <si>
    <t>Philippines</t>
  </si>
  <si>
    <t>PK</t>
  </si>
  <si>
    <t>巴基斯坦</t>
  </si>
  <si>
    <t>Pakistan</t>
  </si>
  <si>
    <t>PL</t>
  </si>
  <si>
    <t>波兰</t>
  </si>
  <si>
    <t>Poland</t>
  </si>
  <si>
    <t>PR</t>
  </si>
  <si>
    <t>波多黎各</t>
  </si>
  <si>
    <t>Puerto Rico</t>
  </si>
  <si>
    <t>PT</t>
  </si>
  <si>
    <t>葡萄牙</t>
  </si>
  <si>
    <t>Portugal</t>
  </si>
  <si>
    <t>PY</t>
  </si>
  <si>
    <t>巴拉圭</t>
  </si>
  <si>
    <t>Paraguay</t>
  </si>
  <si>
    <t>QA</t>
  </si>
  <si>
    <t>卡塔尔</t>
  </si>
  <si>
    <t>Qatar</t>
  </si>
  <si>
    <t>留尼旺</t>
  </si>
  <si>
    <t>Reunion</t>
  </si>
  <si>
    <t>RO</t>
  </si>
  <si>
    <t>罗马尼亚</t>
  </si>
  <si>
    <t>Romania</t>
  </si>
  <si>
    <t>RU</t>
  </si>
  <si>
    <t>俄罗斯</t>
  </si>
  <si>
    <t>Russia</t>
  </si>
  <si>
    <t>SA</t>
  </si>
  <si>
    <t>沙特阿拉伯</t>
  </si>
  <si>
    <t>Saudi Arabia</t>
  </si>
  <si>
    <t>SB</t>
  </si>
  <si>
    <t>所罗门群岛</t>
  </si>
  <si>
    <t>Solomon Is</t>
  </si>
  <si>
    <t>SC</t>
  </si>
  <si>
    <t>塞舌尔</t>
  </si>
  <si>
    <t>Seychelles</t>
  </si>
  <si>
    <t>SD</t>
  </si>
  <si>
    <t>苏丹</t>
  </si>
  <si>
    <t>Sudan</t>
  </si>
  <si>
    <t>SE</t>
  </si>
  <si>
    <t>瑞典</t>
  </si>
  <si>
    <t>Sweden</t>
  </si>
  <si>
    <t>SG</t>
  </si>
  <si>
    <t>新加坡</t>
  </si>
  <si>
    <t>Singapore</t>
  </si>
  <si>
    <t>SI</t>
  </si>
  <si>
    <t>斯洛文尼亚</t>
  </si>
  <si>
    <t>Slovenia</t>
  </si>
  <si>
    <t>SK</t>
  </si>
  <si>
    <t>斯洛伐克</t>
  </si>
  <si>
    <t>Slovakia</t>
  </si>
  <si>
    <t>SL</t>
  </si>
  <si>
    <t>塞拉利昂</t>
  </si>
  <si>
    <t>Sierra Leone</t>
  </si>
  <si>
    <t>SM</t>
  </si>
  <si>
    <t>圣马力诺</t>
  </si>
  <si>
    <t>San Marino</t>
  </si>
  <si>
    <t>东萨摩亚(美)</t>
  </si>
  <si>
    <t>Samoa Eastern</t>
  </si>
  <si>
    <t>西萨摩亚</t>
  </si>
  <si>
    <t>SN</t>
  </si>
  <si>
    <t>塞内加尔</t>
  </si>
  <si>
    <t>Senegal</t>
  </si>
  <si>
    <t>SO</t>
  </si>
  <si>
    <t>索马里</t>
  </si>
  <si>
    <t>Somali</t>
  </si>
  <si>
    <t>SR</t>
  </si>
  <si>
    <t>苏里南</t>
  </si>
  <si>
    <t>Suriname</t>
  </si>
  <si>
    <t>ST</t>
  </si>
  <si>
    <t>圣多美和普林西比</t>
  </si>
  <si>
    <t>Sao Tome and Principe</t>
  </si>
  <si>
    <t>SV</t>
  </si>
  <si>
    <t>萨尔瓦多</t>
  </si>
  <si>
    <t>EI Salvador</t>
  </si>
  <si>
    <t>SY</t>
  </si>
  <si>
    <t>叙利亚</t>
  </si>
  <si>
    <t>Syria</t>
  </si>
  <si>
    <t>SZ</t>
  </si>
  <si>
    <t>斯威士兰</t>
  </si>
  <si>
    <t>Swaziland</t>
  </si>
  <si>
    <t>TD</t>
  </si>
  <si>
    <t>乍得</t>
  </si>
  <si>
    <t>Chad</t>
  </si>
  <si>
    <t>TG</t>
  </si>
  <si>
    <t>多哥</t>
  </si>
  <si>
    <t>Togo</t>
  </si>
  <si>
    <t>TH</t>
  </si>
  <si>
    <t>泰国</t>
  </si>
  <si>
    <t>Thailand</t>
  </si>
  <si>
    <t>TJ</t>
  </si>
  <si>
    <t>塔吉克斯坦</t>
  </si>
  <si>
    <t>Tajikstan</t>
  </si>
  <si>
    <t>TM</t>
  </si>
  <si>
    <t>土库曼斯坦</t>
  </si>
  <si>
    <t>Turkmenistan</t>
  </si>
  <si>
    <t>TN</t>
  </si>
  <si>
    <t>突尼斯</t>
  </si>
  <si>
    <t>Tunisia</t>
  </si>
  <si>
    <t>TO</t>
  </si>
  <si>
    <t>汤加</t>
  </si>
  <si>
    <t>Tonga</t>
  </si>
  <si>
    <t>TR</t>
  </si>
  <si>
    <t>土耳其</t>
  </si>
  <si>
    <t>Turkey</t>
  </si>
  <si>
    <t>TT</t>
  </si>
  <si>
    <t>特立尼达和多巴哥</t>
  </si>
  <si>
    <t>Trinidad and Tobago</t>
  </si>
  <si>
    <t>TW</t>
  </si>
  <si>
    <t>台湾省</t>
  </si>
  <si>
    <t>Taiwan</t>
  </si>
  <si>
    <t>TZ</t>
  </si>
  <si>
    <t>坦桑尼亚</t>
  </si>
  <si>
    <t>Tanzania</t>
  </si>
  <si>
    <t>UA</t>
  </si>
  <si>
    <t>乌克兰</t>
  </si>
  <si>
    <t>Ukraine</t>
  </si>
  <si>
    <t>UG</t>
  </si>
  <si>
    <t>乌干达</t>
  </si>
  <si>
    <t>Uganda</t>
  </si>
  <si>
    <t>US</t>
  </si>
  <si>
    <t>美国</t>
  </si>
  <si>
    <t>United States of America</t>
  </si>
  <si>
    <t>UY</t>
  </si>
  <si>
    <t>乌拉圭</t>
  </si>
  <si>
    <t>Uruguay</t>
  </si>
  <si>
    <t>UZ</t>
  </si>
  <si>
    <t>乌兹别克斯坦</t>
  </si>
  <si>
    <t>Uzbekistan</t>
  </si>
  <si>
    <t>VC</t>
  </si>
  <si>
    <t>圣文森特岛</t>
  </si>
  <si>
    <t>Saint Vincent</t>
  </si>
  <si>
    <t>VE</t>
  </si>
  <si>
    <t>委内瑞拉</t>
  </si>
  <si>
    <t>Venezuela</t>
  </si>
  <si>
    <t>VN</t>
  </si>
  <si>
    <t>越南</t>
  </si>
  <si>
    <t>Vietnam</t>
  </si>
  <si>
    <t>YE</t>
  </si>
  <si>
    <t>也门</t>
  </si>
  <si>
    <t>Yemen</t>
  </si>
  <si>
    <t>YU</t>
  </si>
  <si>
    <t>南斯拉夫</t>
  </si>
  <si>
    <t>Yugoslavia</t>
  </si>
  <si>
    <t>ZA</t>
  </si>
  <si>
    <t>南非</t>
  </si>
  <si>
    <t>South Africa</t>
  </si>
  <si>
    <t>ZM</t>
  </si>
  <si>
    <t>赞比亚</t>
  </si>
  <si>
    <t>Zambia</t>
  </si>
  <si>
    <t>ZR</t>
  </si>
  <si>
    <t>扎伊尔</t>
  </si>
  <si>
    <t>Zaire</t>
  </si>
  <si>
    <t>ZW</t>
  </si>
  <si>
    <t>津巴布韦</t>
  </si>
  <si>
    <t>Zimbabwe</t>
  </si>
  <si>
    <t>ID</t>
    <phoneticPr fontId="28" type="noConversion"/>
  </si>
  <si>
    <t>Code_dpt</t>
    <phoneticPr fontId="23" type="noConversion"/>
  </si>
  <si>
    <t>組別</t>
  </si>
  <si>
    <t>姓名</t>
  </si>
  <si>
    <t>職稱</t>
  </si>
  <si>
    <t>電話</t>
    <phoneticPr fontId="23" type="noConversion"/>
  </si>
  <si>
    <t>email</t>
    <phoneticPr fontId="23" type="noConversion"/>
  </si>
  <si>
    <t>辦公室</t>
    <phoneticPr fontId="23" type="noConversion"/>
  </si>
  <si>
    <t>到職日期</t>
    <phoneticPr fontId="28" type="noConversion"/>
  </si>
  <si>
    <t>備註</t>
    <phoneticPr fontId="23" type="noConversion"/>
  </si>
  <si>
    <t>NO</t>
    <phoneticPr fontId="28" type="noConversion"/>
  </si>
  <si>
    <t>行政室</t>
  </si>
  <si>
    <t>顏嗣鈞</t>
  </si>
  <si>
    <t>主任</t>
  </si>
  <si>
    <t>hcyen@ntu.edu.tw</t>
  </si>
  <si>
    <t>01</t>
    <phoneticPr fontId="28" type="noConversion"/>
  </si>
  <si>
    <t>A001</t>
  </si>
  <si>
    <t>=XLOOKUP(T2,A:A,D:D)</t>
    <phoneticPr fontId="23" type="noConversion"/>
  </si>
  <si>
    <t>=XLOOKUP(T2,A:A,B:B)</t>
    <phoneticPr fontId="23" type="noConversion"/>
  </si>
  <si>
    <t>陳雅君</t>
  </si>
  <si>
    <t>幹事</t>
  </si>
  <si>
    <t>yachun2240@ntu.edu.tw</t>
  </si>
  <si>
    <t>02</t>
  </si>
  <si>
    <t>陳郁文</t>
  </si>
  <si>
    <t>編審</t>
  </si>
  <si>
    <t>ywc73@ntu.edu.tw</t>
  </si>
  <si>
    <t>03</t>
  </si>
  <si>
    <t>陳玟諭</t>
  </si>
  <si>
    <t>副理</t>
  </si>
  <si>
    <t>wenyuchen@ntu.edu.tw</t>
  </si>
  <si>
    <t>04</t>
  </si>
  <si>
    <t>石馥瑄</t>
  </si>
  <si>
    <t>全職工讀生</t>
  </si>
  <si>
    <t>sfx0320@ntu.edu.tw</t>
  </si>
  <si>
    <t>05</t>
  </si>
  <si>
    <t>A090</t>
  </si>
  <si>
    <t>=XLOOKUP(T2,A:A,D:D,"找不到")</t>
    <phoneticPr fontId="23" type="noConversion"/>
  </si>
  <si>
    <t>教學組</t>
  </si>
  <si>
    <t>林維真</t>
  </si>
  <si>
    <t>組長</t>
  </si>
  <si>
    <t>vjlin@ntu.edu.tw</t>
  </si>
  <si>
    <t>06</t>
  </si>
  <si>
    <t>黃淑玲</t>
  </si>
  <si>
    <t>經理</t>
  </si>
  <si>
    <t>huangsl@ntu.edu.tw</t>
  </si>
  <si>
    <t>07</t>
  </si>
  <si>
    <t>黃瀞瑩</t>
  </si>
  <si>
    <t>hitomihuang@ntu.edu.tw</t>
  </si>
  <si>
    <t>08</t>
  </si>
  <si>
    <t>辛  宜</t>
    <phoneticPr fontId="28" type="noConversion"/>
  </si>
  <si>
    <t>hsinlt2140@ntu.edu.tw</t>
    <phoneticPr fontId="28" type="noConversion"/>
  </si>
  <si>
    <t>09</t>
  </si>
  <si>
    <t>作業組</t>
  </si>
  <si>
    <t>江介宏</t>
  </si>
  <si>
    <t>jhjiang@ntu.edu.tw</t>
  </si>
  <si>
    <t>10</t>
  </si>
  <si>
    <t>張傑生</t>
  </si>
  <si>
    <t>程式設計師兼副組長</t>
  </si>
  <si>
    <t>jsc@ntu.edu.tw</t>
  </si>
  <si>
    <t>11</t>
  </si>
  <si>
    <t>許凱平</t>
  </si>
  <si>
    <t>kphsu@ntu.edu.tw</t>
  </si>
  <si>
    <t>12</t>
  </si>
  <si>
    <t>張素芬</t>
  </si>
  <si>
    <t>michellecheung@ntu.edu.tw</t>
  </si>
  <si>
    <t>13</t>
  </si>
  <si>
    <t>黃斐曼</t>
  </si>
  <si>
    <t>huangfeiman@ntu.edu.tw</t>
  </si>
  <si>
    <t>14</t>
  </si>
  <si>
    <t>許可欣</t>
  </si>
  <si>
    <t>kshsu@ntu.edu.tw</t>
  </si>
  <si>
    <t>15</t>
  </si>
  <si>
    <t>高鈺盛</t>
  </si>
  <si>
    <t>yusengao@ntu.edu.tw</t>
  </si>
  <si>
    <t>16</t>
  </si>
  <si>
    <t>張書元</t>
  </si>
  <si>
    <t>sychang01@ntu.edu.tw</t>
  </si>
  <si>
    <t>17</t>
  </si>
  <si>
    <t>黃致遠</t>
  </si>
  <si>
    <t>sidneyhuang@ntu.edu.tw</t>
  </si>
  <si>
    <t>18</t>
  </si>
  <si>
    <t>林子南</t>
  </si>
  <si>
    <t>zihnan@ntu.edu.tw</t>
  </si>
  <si>
    <t>19</t>
  </si>
  <si>
    <t>李  杰</t>
  </si>
  <si>
    <t>jaylee@ntu.edu.tw</t>
  </si>
  <si>
    <t>20</t>
  </si>
  <si>
    <t>網路組</t>
  </si>
  <si>
    <t>謝宏昀</t>
  </si>
  <si>
    <t>hungyun@ntu.edu.tw</t>
  </si>
  <si>
    <t>21</t>
  </si>
  <si>
    <t>邵喻美</t>
  </si>
  <si>
    <t>程式設計師</t>
  </si>
  <si>
    <t>madeline@ntu.edu.tw</t>
  </si>
  <si>
    <t>22</t>
  </si>
  <si>
    <t>李美雯</t>
  </si>
  <si>
    <t>mli@ntu.edu.tw</t>
  </si>
  <si>
    <t>23</t>
  </si>
  <si>
    <t>曾保彰</t>
  </si>
  <si>
    <t>技正</t>
  </si>
  <si>
    <t>bjtseng@ntu.edu.tw</t>
  </si>
  <si>
    <t>24</t>
  </si>
  <si>
    <t>游子興</t>
  </si>
  <si>
    <t>davisyou@ntu.edu.tw</t>
  </si>
  <si>
    <t>25</t>
  </si>
  <si>
    <t>李墨軒</t>
  </si>
  <si>
    <t>molee@ntu.edu.tw</t>
  </si>
  <si>
    <t>26</t>
  </si>
  <si>
    <t>許家瑜</t>
  </si>
  <si>
    <t>研究助理</t>
  </si>
  <si>
    <t>hsuchiayu@ntu.edu.tw</t>
  </si>
  <si>
    <t>27</t>
  </si>
  <si>
    <t>江培文</t>
  </si>
  <si>
    <t>peiwen@ntu.edu.tw</t>
  </si>
  <si>
    <t>28</t>
  </si>
  <si>
    <t>童鵬哲</t>
  </si>
  <si>
    <t>計畫研究專員</t>
  </si>
  <si>
    <t>pctung@ntu.edu.tw</t>
  </si>
  <si>
    <t>29</t>
  </si>
  <si>
    <t>林盈蓁</t>
  </si>
  <si>
    <t>技工</t>
  </si>
  <si>
    <t>撥63366再撥9</t>
  </si>
  <si>
    <t>andrealin@ntu.edu.tw</t>
  </si>
  <si>
    <t>新農化館</t>
    <phoneticPr fontId="28" type="noConversion"/>
  </si>
  <si>
    <t>30</t>
  </si>
  <si>
    <t>游麗華</t>
  </si>
  <si>
    <t>teresayu@ntu.edu.tw</t>
  </si>
  <si>
    <t>31</t>
  </si>
  <si>
    <t>林佳慧</t>
  </si>
  <si>
    <t>jenniferlin@ntu.edu.tw</t>
  </si>
  <si>
    <t>32</t>
  </si>
  <si>
    <t>程式組</t>
  </si>
  <si>
    <t>鄭卜壬</t>
  </si>
  <si>
    <t>pjcheng@ntu.edu.tw</t>
  </si>
  <si>
    <t>33</t>
  </si>
  <si>
    <t>陳啟煌</t>
  </si>
  <si>
    <t>vinchen@ntu.edu.tw</t>
  </si>
  <si>
    <t>34</t>
  </si>
  <si>
    <t>傅潔瑩</t>
  </si>
  <si>
    <t>幹事兼副組長</t>
  </si>
  <si>
    <t>jerryfu@ntu.edu.tw</t>
  </si>
  <si>
    <t>35</t>
  </si>
  <si>
    <t>曹桂漪</t>
  </si>
  <si>
    <t>cindytsao@ntu.edu.tw</t>
  </si>
  <si>
    <t>36</t>
  </si>
  <si>
    <t>37</t>
  </si>
  <si>
    <t>鄧永清</t>
  </si>
  <si>
    <t>技士</t>
  </si>
  <si>
    <t>ycdeng@ntu.edu.tw</t>
  </si>
  <si>
    <t>38</t>
  </si>
  <si>
    <t>39</t>
  </si>
  <si>
    <t>洪嘉駿</t>
  </si>
  <si>
    <t>jiajiunhung@ntu.edu.tw</t>
  </si>
  <si>
    <t>40</t>
  </si>
  <si>
    <t>黃玫瑋</t>
  </si>
  <si>
    <t>ccchmw@ntu.edu.tw</t>
  </si>
  <si>
    <t>41</t>
  </si>
  <si>
    <t>沈宜儒</t>
  </si>
  <si>
    <t>yijushen@ntu.edu.tw</t>
  </si>
  <si>
    <t>42</t>
  </si>
  <si>
    <t>陳雨廷</t>
  </si>
  <si>
    <t>ytytchen@ntu.edu.tw</t>
  </si>
  <si>
    <t>43</t>
  </si>
  <si>
    <t>鄭彥宏</t>
  </si>
  <si>
    <t>yhzheng@ntu.edu.tw</t>
  </si>
  <si>
    <t>44</t>
  </si>
  <si>
    <t>陳怡如</t>
  </si>
  <si>
    <t>juliachen@ntu.edu.tw</t>
  </si>
  <si>
    <t>45</t>
  </si>
  <si>
    <t>陳淑萍</t>
  </si>
  <si>
    <t>missachen@ntu.edu.tw</t>
  </si>
  <si>
    <t>46</t>
  </si>
  <si>
    <t>張如媚</t>
  </si>
  <si>
    <t>bobochang@ntu.edu.tw</t>
  </si>
  <si>
    <t>47</t>
  </si>
  <si>
    <t>48</t>
  </si>
  <si>
    <t>葉崇志</t>
  </si>
  <si>
    <t>chungchih@ntu.edu.tw</t>
  </si>
  <si>
    <t>49</t>
  </si>
  <si>
    <t>楊家榮</t>
  </si>
  <si>
    <t>ericy815@ntu.edu.tw</t>
  </si>
  <si>
    <t>50</t>
  </si>
  <si>
    <t>陳俊佑</t>
  </si>
  <si>
    <t>jackchen1113@ntu.edu.tw</t>
  </si>
  <si>
    <t>51</t>
  </si>
  <si>
    <t>陳永樵</t>
  </si>
  <si>
    <t>系統分析設計師</t>
  </si>
  <si>
    <t>chenyc@ntu.edu.tw</t>
  </si>
  <si>
    <t>52</t>
  </si>
  <si>
    <t>唐瑤瑤</t>
  </si>
  <si>
    <t>danatang@ntu.edu.tw</t>
  </si>
  <si>
    <t>53</t>
  </si>
  <si>
    <t>[search_mode]為-1=由下找往上找</t>
  </si>
  <si>
    <t>部份查詢-2-萬用字元</t>
  </si>
  <si>
    <t>[match_mode]</t>
  </si>
  <si>
    <t>A</t>
  </si>
  <si>
    <t>許*</t>
  </si>
  <si>
    <t>A</t>
    <phoneticPr fontId="23" type="noConversion"/>
  </si>
  <si>
    <t>B</t>
  </si>
  <si>
    <t>C</t>
  </si>
  <si>
    <t>D</t>
  </si>
  <si>
    <t>E</t>
    <phoneticPr fontId="23" type="noConversion"/>
  </si>
  <si>
    <t>=OFFSET(組別,1,0,COUNTA(組別)-1,1)</t>
    <phoneticPr fontId="15" type="noConversion"/>
  </si>
  <si>
    <t>到職月份</t>
    <phoneticPr fontId="28" type="noConversion"/>
  </si>
  <si>
    <t>本月</t>
    <phoneticPr fontId="15" type="noConversion"/>
  </si>
  <si>
    <t>資料驗證</t>
    <phoneticPr fontId="15" type="noConversion"/>
  </si>
  <si>
    <t>=FILTER(staff,MONTH(I2:I54)=MONTH(TODAY()),"本月無資料")</t>
    <phoneticPr fontId="15" type="noConversion"/>
  </si>
  <si>
    <t>=FILTER(staff,MONTH(I2:I54)=S9,"本月無資料")</t>
    <phoneticPr fontId="15" type="noConversion"/>
  </si>
  <si>
    <t>Code_dpt</t>
  </si>
  <si>
    <t>電話</t>
  </si>
  <si>
    <t>email</t>
  </si>
  <si>
    <t>辦公室</t>
  </si>
  <si>
    <t>到職日期</t>
  </si>
  <si>
    <t>備註</t>
  </si>
  <si>
    <t>組別</t>
    <phoneticPr fontId="28" type="noConversion"/>
  </si>
  <si>
    <t>職稱</t>
    <phoneticPr fontId="28" type="noConversion"/>
  </si>
  <si>
    <r>
      <t>=FILTER(staff,MONTH(</t>
    </r>
    <r>
      <rPr>
        <b/>
        <sz val="12"/>
        <color rgb="FFFF0000"/>
        <rFont val="新細明體"/>
        <family val="2"/>
        <charset val="136"/>
      </rPr>
      <t>到職日期</t>
    </r>
    <r>
      <rPr>
        <b/>
        <sz val="12"/>
        <color rgb="FFFF0000"/>
        <rFont val="Segoe UI"/>
        <family val="2"/>
      </rPr>
      <t>)=Q2,"</t>
    </r>
    <r>
      <rPr>
        <b/>
        <sz val="12"/>
        <color rgb="FFFF0000"/>
        <rFont val="新細明體"/>
        <family val="2"/>
        <charset val="136"/>
      </rPr>
      <t>本月無資料</t>
    </r>
    <r>
      <rPr>
        <b/>
        <sz val="12"/>
        <color rgb="FFFF0000"/>
        <rFont val="Segoe UI"/>
        <family val="2"/>
      </rPr>
      <t>")</t>
    </r>
    <phoneticPr fontId="15" type="noConversion"/>
  </si>
  <si>
    <t>按欄排序</t>
    <phoneticPr fontId="28" type="noConversion"/>
  </si>
  <si>
    <t>按列排序</t>
    <phoneticPr fontId="28" type="noConversion"/>
  </si>
  <si>
    <t>unique</t>
    <phoneticPr fontId="15" type="noConversion"/>
  </si>
  <si>
    <r>
      <t xml:space="preserve">Microsoft 365 Excel Mac </t>
    </r>
    <r>
      <rPr>
        <u/>
        <sz val="11"/>
        <color theme="10"/>
        <rFont val="新細明體"/>
        <family val="1"/>
        <charset val="136"/>
        <scheme val="minor"/>
      </rPr>
      <t>版 Microsoft 365 Excel Excel 網頁版 Excel 2021 更多...</t>
    </r>
  </si>
  <si>
    <t>傳回值清單中的唯一值</t>
  </si>
  <si>
    <t>從名稱清單中傳回唯一名稱</t>
  </si>
  <si>
    <r>
      <t>=UNIQUE (array</t>
    </r>
    <r>
      <rPr>
        <b/>
        <sz val="12"/>
        <color rgb="FF0070C0"/>
        <rFont val="標楷體"/>
        <family val="4"/>
        <charset val="136"/>
      </rPr>
      <t>，</t>
    </r>
    <r>
      <rPr>
        <b/>
        <sz val="12"/>
        <color rgb="FF0070C0"/>
        <rFont val="Segoe UI"/>
        <family val="2"/>
      </rPr>
      <t>[by_col]</t>
    </r>
    <r>
      <rPr>
        <b/>
        <sz val="12"/>
        <color rgb="FF0070C0"/>
        <rFont val="標楷體"/>
        <family val="4"/>
        <charset val="136"/>
      </rPr>
      <t>，</t>
    </r>
    <r>
      <rPr>
        <b/>
        <sz val="12"/>
        <color rgb="FF0070C0"/>
        <rFont val="Segoe UI"/>
        <family val="2"/>
      </rPr>
      <t>[exactly_once])</t>
    </r>
  </si>
  <si>
    <r>
      <t xml:space="preserve">UNIQUE </t>
    </r>
    <r>
      <rPr>
        <sz val="12"/>
        <color rgb="FF1E1E1E"/>
        <rFont val="標楷體"/>
        <family val="4"/>
        <charset val="136"/>
      </rPr>
      <t>函數具有下列引數：</t>
    </r>
  </si>
  <si>
    <t>傳回唯一列或欄的範圍或陣列</t>
  </si>
  <si>
    <t>[by_col]</t>
  </si>
  <si>
    <r>
      <t>by_col</t>
    </r>
    <r>
      <rPr>
        <sz val="12"/>
        <color rgb="FF1E1E1E"/>
        <rFont val="標楷體"/>
        <family val="4"/>
        <charset val="136"/>
      </rPr>
      <t>引數是指出如何比較的邏輯值。</t>
    </r>
  </si>
  <si>
    <r>
      <t>TRUE</t>
    </r>
    <r>
      <rPr>
        <sz val="12"/>
        <color rgb="FF1E1E1E"/>
        <rFont val="Segoe UI"/>
        <family val="2"/>
      </rPr>
      <t> </t>
    </r>
    <r>
      <rPr>
        <sz val="12"/>
        <color rgb="FF1E1E1E"/>
        <rFont val="標楷體"/>
        <family val="4"/>
        <charset val="136"/>
      </rPr>
      <t>會相互比較資料行，並傳回唯一欄</t>
    </r>
  </si>
  <si>
    <r>
      <t>FALSE</t>
    </r>
    <r>
      <rPr>
        <sz val="12"/>
        <color rgb="FF1E1E1E"/>
        <rFont val="Segoe UI"/>
        <family val="2"/>
      </rPr>
      <t> (</t>
    </r>
    <r>
      <rPr>
        <sz val="12"/>
        <color rgb="FF1E1E1E"/>
        <rFont val="標楷體"/>
        <family val="4"/>
        <charset val="136"/>
      </rPr>
      <t>或省略</t>
    </r>
    <r>
      <rPr>
        <sz val="12"/>
        <color rgb="FF1E1E1E"/>
        <rFont val="Segoe UI"/>
        <family val="2"/>
      </rPr>
      <t xml:space="preserve">) </t>
    </r>
    <r>
      <rPr>
        <sz val="12"/>
        <color rgb="FF1E1E1E"/>
        <rFont val="標楷體"/>
        <family val="4"/>
        <charset val="136"/>
      </rPr>
      <t>會相互比較資料列，並傳回唯一的列</t>
    </r>
  </si>
  <si>
    <t>[exactly_once]</t>
  </si>
  <si>
    <t>選擇性</t>
  </si>
  <si>
    <r>
      <t>exactly_once</t>
    </r>
    <r>
      <rPr>
        <sz val="12"/>
        <color rgb="FF1E1E1E"/>
        <rFont val="標楷體"/>
        <family val="4"/>
        <charset val="136"/>
      </rPr>
      <t>引數是邏輯值，會傳回在範圍或陣列中完全出現一次的列或欄。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這是唯一的資料庫概念。</t>
    </r>
  </si>
  <si>
    <r>
      <t>TRUE</t>
    </r>
    <r>
      <rPr>
        <sz val="12"/>
        <color rgb="FF1E1E1E"/>
        <rFont val="Segoe UI"/>
        <family val="2"/>
      </rPr>
      <t> </t>
    </r>
    <r>
      <rPr>
        <sz val="12"/>
        <color rgb="FF1E1E1E"/>
        <rFont val="標楷體"/>
        <family val="4"/>
        <charset val="136"/>
      </rPr>
      <t>會傳回範圍或陣列中完全一次的所有相異列或欄</t>
    </r>
  </si>
  <si>
    <r>
      <t>FALSE</t>
    </r>
    <r>
      <rPr>
        <sz val="12"/>
        <color rgb="FF1E1E1E"/>
        <rFont val="Segoe UI"/>
        <family val="2"/>
      </rPr>
      <t> (</t>
    </r>
    <r>
      <rPr>
        <sz val="12"/>
        <color rgb="FF1E1E1E"/>
        <rFont val="標楷體"/>
        <family val="4"/>
        <charset val="136"/>
      </rPr>
      <t>或省略</t>
    </r>
    <r>
      <rPr>
        <sz val="12"/>
        <color rgb="FF1E1E1E"/>
        <rFont val="Segoe UI"/>
        <family val="2"/>
      </rPr>
      <t xml:space="preserve">) </t>
    </r>
    <r>
      <rPr>
        <sz val="12"/>
        <color rgb="FF1E1E1E"/>
        <rFont val="標楷體"/>
        <family val="4"/>
        <charset val="136"/>
      </rPr>
      <t>會傳回範圍或陣列中的所有相異列或欄</t>
    </r>
  </si>
  <si>
    <r>
      <t>附註</t>
    </r>
    <r>
      <rPr>
        <b/>
        <sz val="12"/>
        <color rgb="FF1E1E1E"/>
        <rFont val="Segoe UI"/>
        <family val="2"/>
      </rPr>
      <t>: </t>
    </r>
  </si>
  <si>
    <r>
      <t>您可以將陣列想成是值的列或欄，或是值的列與欄的組合。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在上述範例中，</t>
    </r>
    <r>
      <rPr>
        <sz val="12"/>
        <color rgb="FF1E1E1E"/>
        <rFont val="Segoe UI"/>
        <family val="2"/>
      </rPr>
      <t xml:space="preserve">UNIQUE </t>
    </r>
    <r>
      <rPr>
        <sz val="12"/>
        <color rgb="FF1E1E1E"/>
        <rFont val="標楷體"/>
        <family val="4"/>
        <charset val="136"/>
      </rPr>
      <t>公式的陣列分別位於</t>
    </r>
    <r>
      <rPr>
        <sz val="12"/>
        <color rgb="FF1E1E1E"/>
        <rFont val="Segoe UI"/>
        <family val="2"/>
      </rPr>
      <t xml:space="preserve"> D2</t>
    </r>
    <r>
      <rPr>
        <sz val="12"/>
        <color rgb="FF1E1E1E"/>
        <rFont val="標楷體"/>
        <family val="4"/>
        <charset val="136"/>
      </rPr>
      <t>：</t>
    </r>
    <r>
      <rPr>
        <sz val="12"/>
        <color rgb="FF1E1E1E"/>
        <rFont val="Segoe UI"/>
        <family val="2"/>
      </rPr>
      <t xml:space="preserve">D11 </t>
    </r>
    <r>
      <rPr>
        <sz val="12"/>
        <color rgb="FF1E1E1E"/>
        <rFont val="標楷體"/>
        <family val="4"/>
        <charset val="136"/>
      </rPr>
      <t>和</t>
    </r>
    <r>
      <rPr>
        <sz val="12"/>
        <color rgb="FF1E1E1E"/>
        <rFont val="Segoe UI"/>
        <family val="2"/>
      </rPr>
      <t xml:space="preserve"> D2</t>
    </r>
    <r>
      <rPr>
        <sz val="12"/>
        <color rgb="FF1E1E1E"/>
        <rFont val="標楷體"/>
        <family val="4"/>
        <charset val="136"/>
      </rPr>
      <t>：</t>
    </r>
    <r>
      <rPr>
        <sz val="12"/>
        <color rgb="FF1E1E1E"/>
        <rFont val="Segoe UI"/>
        <family val="2"/>
      </rPr>
      <t xml:space="preserve">D17 </t>
    </r>
    <r>
      <rPr>
        <sz val="12"/>
        <color rgb="FF1E1E1E"/>
        <rFont val="標楷體"/>
        <family val="4"/>
        <charset val="136"/>
      </rPr>
      <t>的範圍。</t>
    </r>
  </si>
  <si>
    <r>
      <t xml:space="preserve">UNIQUE </t>
    </r>
    <r>
      <rPr>
        <sz val="12"/>
        <color rgb="FF1E1E1E"/>
        <rFont val="標楷體"/>
        <family val="4"/>
        <charset val="136"/>
      </rPr>
      <t>函數將傳回一個陣列，如果其為公式的最終結果則將溢出。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這表示，當您按</t>
    </r>
    <r>
      <rPr>
        <sz val="12"/>
        <color rgb="FF1E1E1E"/>
        <rFont val="Segoe UI"/>
        <family val="2"/>
      </rPr>
      <t> </t>
    </r>
    <r>
      <rPr>
        <b/>
        <sz val="12"/>
        <color rgb="FF1E1E1E"/>
        <rFont val="Segoe UI"/>
        <family val="2"/>
      </rPr>
      <t>ENTER</t>
    </r>
    <r>
      <rPr>
        <sz val="12"/>
        <color rgb="FF1E1E1E"/>
        <rFont val="Segoe UI"/>
        <family val="2"/>
      </rPr>
      <t> </t>
    </r>
    <r>
      <rPr>
        <sz val="12"/>
        <color rgb="FF1E1E1E"/>
        <rFont val="標楷體"/>
        <family val="4"/>
        <charset val="136"/>
      </rPr>
      <t>時，</t>
    </r>
    <r>
      <rPr>
        <sz val="12"/>
        <color rgb="FF1E1E1E"/>
        <rFont val="Segoe UI"/>
        <family val="2"/>
      </rPr>
      <t xml:space="preserve">Excel </t>
    </r>
    <r>
      <rPr>
        <sz val="12"/>
        <color rgb="FF1E1E1E"/>
        <rFont val="標楷體"/>
        <family val="4"/>
        <charset val="136"/>
      </rPr>
      <t>將動態建立適當大小的陣列範圍。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如果支援資料是在</t>
    </r>
    <r>
      <rPr>
        <sz val="12"/>
        <color rgb="FF1E1E1E"/>
        <rFont val="Segoe UI"/>
        <family val="2"/>
      </rPr>
      <t> </t>
    </r>
    <r>
      <rPr>
        <sz val="12"/>
        <color rgb="FF006CAC"/>
        <rFont val="Segoe UI"/>
        <family val="2"/>
      </rPr>
      <t xml:space="preserve">Excel </t>
    </r>
    <r>
      <rPr>
        <sz val="12"/>
        <color rgb="FF006CAC"/>
        <rFont val="標楷體"/>
        <family val="4"/>
        <charset val="136"/>
      </rPr>
      <t>表格</t>
    </r>
    <r>
      <rPr>
        <sz val="12"/>
        <color rgb="FF1E1E1E"/>
        <rFont val="標楷體"/>
        <family val="4"/>
        <charset val="136"/>
      </rPr>
      <t>，而您使用了</t>
    </r>
    <r>
      <rPr>
        <sz val="12"/>
        <color rgb="FF006CAC"/>
        <rFont val="標楷體"/>
        <family val="4"/>
        <charset val="136"/>
      </rPr>
      <t>結構化參照</t>
    </r>
    <r>
      <rPr>
        <sz val="12"/>
        <color rgb="FF1E1E1E"/>
        <rFont val="標楷體"/>
        <family val="4"/>
        <charset val="136"/>
      </rPr>
      <t>，則您從陣列範圍新增或移除資料時，陣列會自動調整大小。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如需詳細資料，請參閱</t>
    </r>
    <r>
      <rPr>
        <sz val="12"/>
        <color rgb="FF006CAC"/>
        <rFont val="標楷體"/>
        <family val="4"/>
        <charset val="136"/>
      </rPr>
      <t>溢出陣列行為</t>
    </r>
    <r>
      <rPr>
        <sz val="12"/>
        <color rgb="FF1E1E1E"/>
        <rFont val="Segoe UI"/>
        <family val="2"/>
      </rPr>
      <t> (</t>
    </r>
    <r>
      <rPr>
        <sz val="12"/>
        <color rgb="FF1E1E1E"/>
        <rFont val="標楷體"/>
        <family val="4"/>
        <charset val="136"/>
      </rPr>
      <t>機器翻譯</t>
    </r>
    <r>
      <rPr>
        <sz val="12"/>
        <color rgb="FF1E1E1E"/>
        <rFont val="Segoe UI"/>
        <family val="2"/>
      </rPr>
      <t>)</t>
    </r>
    <r>
      <rPr>
        <sz val="12"/>
        <color rgb="FF1E1E1E"/>
        <rFont val="標楷體"/>
        <family val="4"/>
        <charset val="136"/>
      </rPr>
      <t>。</t>
    </r>
  </si>
  <si>
    <r>
      <t xml:space="preserve">Excel </t>
    </r>
    <r>
      <rPr>
        <u/>
        <sz val="11"/>
        <color theme="10"/>
        <rFont val="新細明體"/>
        <family val="1"/>
        <charset val="136"/>
        <scheme val="minor"/>
      </rPr>
      <t>對活頁簿之間的動態陣列提供有限支援，只有同時開啟活頁簿時才支援這種情況。 如果您關閉來源活頁簿，當您重新整理時，任何連結的動態陣列公式均會傳回 #REF! 錯誤 。</t>
    </r>
  </si>
  <si>
    <r>
      <t>範例</t>
    </r>
    <r>
      <rPr>
        <b/>
        <sz val="12"/>
        <color rgb="FF1E1E1E"/>
        <rFont val="Segoe UI"/>
        <family val="2"/>
      </rPr>
      <t xml:space="preserve"> 1</t>
    </r>
  </si>
  <si>
    <r>
      <t>此範例同時使用</t>
    </r>
    <r>
      <rPr>
        <sz val="12"/>
        <color rgb="FF1E1E1E"/>
        <rFont val="Segoe UI"/>
        <family val="2"/>
      </rPr>
      <t xml:space="preserve"> SORT </t>
    </r>
    <r>
      <rPr>
        <sz val="12"/>
        <color rgb="FF1E1E1E"/>
        <rFont val="標楷體"/>
        <family val="4"/>
        <charset val="136"/>
      </rPr>
      <t>和</t>
    </r>
    <r>
      <rPr>
        <sz val="12"/>
        <color rgb="FF1E1E1E"/>
        <rFont val="Segoe UI"/>
        <family val="2"/>
      </rPr>
      <t xml:space="preserve"> UNIQUE</t>
    </r>
    <r>
      <rPr>
        <sz val="12"/>
        <color rgb="FF1E1E1E"/>
        <rFont val="標楷體"/>
        <family val="4"/>
        <charset val="136"/>
      </rPr>
      <t>，以遞增順序傳回唯一的名稱清單。</t>
    </r>
  </si>
  <si>
    <r>
      <t>範例</t>
    </r>
    <r>
      <rPr>
        <b/>
        <sz val="12"/>
        <color rgb="FF1E1E1E"/>
        <rFont val="Segoe UI"/>
        <family val="2"/>
      </rPr>
      <t xml:space="preserve"> 2</t>
    </r>
  </si>
  <si>
    <r>
      <t>此範例將</t>
    </r>
    <r>
      <rPr>
        <sz val="12"/>
        <color rgb="FF1E1E1E"/>
        <rFont val="Segoe UI"/>
        <family val="2"/>
      </rPr>
      <t>exactly_once</t>
    </r>
    <r>
      <rPr>
        <sz val="12"/>
        <color rgb="FF1E1E1E"/>
        <rFont val="標楷體"/>
        <family val="4"/>
        <charset val="136"/>
      </rPr>
      <t>引數設為</t>
    </r>
    <r>
      <rPr>
        <sz val="12"/>
        <color rgb="FF1E1E1E"/>
        <rFont val="Segoe UI"/>
        <family val="2"/>
      </rPr>
      <t xml:space="preserve"> TRUE</t>
    </r>
    <r>
      <rPr>
        <sz val="12"/>
        <color rgb="FF1E1E1E"/>
        <rFont val="標楷體"/>
        <family val="4"/>
        <charset val="136"/>
      </rPr>
      <t>，且該函數只會傳回曾經服務過一次的客戶。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如果您想要找出尚未退回其他服務的人員，以便與他們連絡，這會很有用。</t>
    </r>
  </si>
  <si>
    <r>
      <t>範例</t>
    </r>
    <r>
      <rPr>
        <b/>
        <sz val="12"/>
        <color rgb="FF1E1E1E"/>
        <rFont val="Segoe UI"/>
        <family val="2"/>
      </rPr>
      <t xml:space="preserve"> 3</t>
    </r>
  </si>
  <si>
    <r>
      <t>此範例使用</t>
    </r>
    <r>
      <rPr>
        <sz val="12"/>
        <color rgb="FF1E1E1E"/>
        <rFont val="Segoe UI"/>
        <family val="2"/>
      </rPr>
      <t xml:space="preserve"> ampersand (&amp;) </t>
    </r>
    <r>
      <rPr>
        <sz val="12"/>
        <color rgb="FF1E1E1E"/>
        <rFont val="標楷體"/>
        <family val="4"/>
        <charset val="136"/>
      </rPr>
      <t>串連姓氏和名字為全名。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請注意，公式會參照</t>
    </r>
    <r>
      <rPr>
        <sz val="12"/>
        <color rgb="FF1E1E1E"/>
        <rFont val="Segoe UI"/>
        <family val="2"/>
      </rPr>
      <t xml:space="preserve"> A2</t>
    </r>
    <r>
      <rPr>
        <sz val="12"/>
        <color rgb="FF1E1E1E"/>
        <rFont val="標楷體"/>
        <family val="4"/>
        <charset val="136"/>
      </rPr>
      <t>：</t>
    </r>
    <r>
      <rPr>
        <sz val="12"/>
        <color rgb="FF1E1E1E"/>
        <rFont val="Segoe UI"/>
        <family val="2"/>
      </rPr>
      <t xml:space="preserve">A12 </t>
    </r>
    <r>
      <rPr>
        <sz val="12"/>
        <color rgb="FF1E1E1E"/>
        <rFont val="標楷體"/>
        <family val="4"/>
        <charset val="136"/>
      </rPr>
      <t>和</t>
    </r>
    <r>
      <rPr>
        <sz val="12"/>
        <color rgb="FF1E1E1E"/>
        <rFont val="Segoe UI"/>
        <family val="2"/>
      </rPr>
      <t xml:space="preserve"> B2</t>
    </r>
    <r>
      <rPr>
        <sz val="12"/>
        <color rgb="FF1E1E1E"/>
        <rFont val="標楷體"/>
        <family val="4"/>
        <charset val="136"/>
      </rPr>
      <t>：</t>
    </r>
    <r>
      <rPr>
        <sz val="12"/>
        <color rgb="FF1E1E1E"/>
        <rFont val="Segoe UI"/>
        <family val="2"/>
      </rPr>
      <t xml:space="preserve">B12 </t>
    </r>
    <r>
      <rPr>
        <sz val="12"/>
        <color rgb="FF1E1E1E"/>
        <rFont val="標楷體"/>
        <family val="4"/>
        <charset val="136"/>
      </rPr>
      <t>中的整個名稱範圍。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這可讓</t>
    </r>
    <r>
      <rPr>
        <sz val="12"/>
        <color rgb="FF1E1E1E"/>
        <rFont val="Segoe UI"/>
        <family val="2"/>
      </rPr>
      <t xml:space="preserve"> Excel </t>
    </r>
    <r>
      <rPr>
        <sz val="12"/>
        <color rgb="FF1E1E1E"/>
        <rFont val="標楷體"/>
        <family val="4"/>
        <charset val="136"/>
      </rPr>
      <t>傳回所有名稱的陣列。</t>
    </r>
  </si>
  <si>
    <r>
      <t>提示</t>
    </r>
    <r>
      <rPr>
        <b/>
        <sz val="12"/>
        <color rgb="FF1E1E1E"/>
        <rFont val="Segoe UI"/>
        <family val="2"/>
      </rPr>
      <t>: </t>
    </r>
  </si>
  <si>
    <r>
      <t>如果您將名稱範圍格式化為</t>
    </r>
    <r>
      <rPr>
        <u/>
        <sz val="11"/>
        <color theme="10"/>
        <rFont val="新細明體"/>
        <family val="1"/>
        <charset val="136"/>
        <scheme val="minor"/>
      </rPr>
      <t> Excel 表格，則當您新增或移除名稱時，公式會自動更新。</t>
    </r>
  </si>
  <si>
    <r>
      <t>如果您想要排序名稱清單，可以新增</t>
    </r>
    <r>
      <rPr>
        <u/>
        <sz val="11"/>
        <color theme="10"/>
        <rFont val="新細明體"/>
        <family val="1"/>
        <charset val="136"/>
        <scheme val="minor"/>
      </rPr>
      <t> SORT 函數： =SORT (UNIQUE (B2：B12&amp;「 」&amp;A2：A12) )</t>
    </r>
  </si>
  <si>
    <r>
      <t>範例</t>
    </r>
    <r>
      <rPr>
        <b/>
        <sz val="12"/>
        <color rgb="FF1E1E1E"/>
        <rFont val="Segoe UI"/>
        <family val="2"/>
      </rPr>
      <t xml:space="preserve"> 4</t>
    </r>
  </si>
  <si>
    <t>此範例會比較兩個數據行，並只會傳回兩欄之間的唯一值。</t>
  </si>
  <si>
    <r>
      <t>您可以隨時詢問</t>
    </r>
    <r>
      <rPr>
        <sz val="12"/>
        <color rgb="FF1E1E1E"/>
        <rFont val="Segoe UI"/>
        <family val="2"/>
      </rPr>
      <t> </t>
    </r>
    <r>
      <rPr>
        <sz val="12"/>
        <color rgb="FF006CAC"/>
        <rFont val="Segoe UI"/>
        <family val="2"/>
      </rPr>
      <t xml:space="preserve">Excel </t>
    </r>
    <r>
      <rPr>
        <sz val="12"/>
        <color rgb="FF006CAC"/>
        <rFont val="標楷體"/>
        <family val="4"/>
        <charset val="136"/>
      </rPr>
      <t>技術社群</t>
    </r>
    <r>
      <rPr>
        <sz val="12"/>
        <color rgb="FF1E1E1E"/>
        <rFont val="標楷體"/>
        <family val="4"/>
        <charset val="136"/>
      </rPr>
      <t>中的專家，或是在</t>
    </r>
    <r>
      <rPr>
        <sz val="12"/>
        <color rgb="FF1E1E1E"/>
        <rFont val="Segoe UI"/>
        <family val="2"/>
      </rPr>
      <t> </t>
    </r>
    <r>
      <rPr>
        <sz val="12"/>
        <color rgb="FF006CAC"/>
        <rFont val="Segoe UI"/>
        <family val="2"/>
      </rPr>
      <t xml:space="preserve">Answers </t>
    </r>
    <r>
      <rPr>
        <sz val="12"/>
        <color rgb="FF006CAC"/>
        <rFont val="標楷體"/>
        <family val="4"/>
        <charset val="136"/>
      </rPr>
      <t>社群</t>
    </r>
    <r>
      <rPr>
        <sz val="12"/>
        <color rgb="FF1E1E1E"/>
        <rFont val="標楷體"/>
        <family val="4"/>
        <charset val="136"/>
      </rPr>
      <t>取得支援。</t>
    </r>
  </si>
  <si>
    <r>
      <t xml:space="preserve">FILTER </t>
    </r>
    <r>
      <rPr>
        <u/>
        <sz val="11"/>
        <color theme="10"/>
        <rFont val="新細明體"/>
        <family val="1"/>
        <charset val="136"/>
        <scheme val="minor"/>
      </rPr>
      <t>函數</t>
    </r>
  </si>
  <si>
    <r>
      <t xml:space="preserve">RANDARRAY </t>
    </r>
    <r>
      <rPr>
        <u/>
        <sz val="11"/>
        <color theme="10"/>
        <rFont val="新細明體"/>
        <family val="1"/>
        <charset val="136"/>
        <scheme val="minor"/>
      </rPr>
      <t>函數</t>
    </r>
  </si>
  <si>
    <r>
      <t xml:space="preserve">SEQUENCE </t>
    </r>
    <r>
      <rPr>
        <u/>
        <sz val="11"/>
        <color theme="10"/>
        <rFont val="新細明體"/>
        <family val="1"/>
        <charset val="136"/>
        <scheme val="minor"/>
      </rPr>
      <t>函數</t>
    </r>
  </si>
  <si>
    <r>
      <t xml:space="preserve">SORT </t>
    </r>
    <r>
      <rPr>
        <u/>
        <sz val="11"/>
        <color theme="10"/>
        <rFont val="新細明體"/>
        <family val="1"/>
        <charset val="136"/>
        <scheme val="minor"/>
      </rPr>
      <t>函數</t>
    </r>
  </si>
  <si>
    <r>
      <t xml:space="preserve">SORTBY </t>
    </r>
    <r>
      <rPr>
        <u/>
        <sz val="11"/>
        <color theme="10"/>
        <rFont val="新細明體"/>
        <family val="1"/>
        <charset val="136"/>
        <scheme val="minor"/>
      </rPr>
      <t>函數</t>
    </r>
  </si>
  <si>
    <r>
      <t xml:space="preserve">Excel </t>
    </r>
    <r>
      <rPr>
        <u/>
        <sz val="11"/>
        <color theme="10"/>
        <rFont val="新細明體"/>
        <family val="1"/>
        <charset val="136"/>
        <scheme val="minor"/>
      </rPr>
      <t>中的 #SPILL! 錯誤</t>
    </r>
  </si>
  <si>
    <r>
      <t>隱含交集運算子：</t>
    </r>
    <r>
      <rPr>
        <u/>
        <sz val="11"/>
        <color theme="10"/>
        <rFont val="新細明體"/>
        <family val="1"/>
        <charset val="136"/>
        <scheme val="minor"/>
      </rPr>
      <t>@</t>
    </r>
  </si>
  <si>
    <r>
      <t xml:space="preserve">UNIQUE </t>
    </r>
    <r>
      <rPr>
        <sz val="12"/>
        <color rgb="FFFF0000"/>
        <rFont val="標楷體"/>
        <family val="4"/>
        <charset val="136"/>
      </rPr>
      <t>函數會傳回清單或範圍中的唯一值清單。</t>
    </r>
    <r>
      <rPr>
        <sz val="12"/>
        <color rgb="FFFF0000"/>
        <rFont val="Segoe UI"/>
        <family val="2"/>
      </rPr>
      <t> </t>
    </r>
  </si>
  <si>
    <r>
      <t>UNIQUE</t>
    </r>
    <r>
      <rPr>
        <b/>
        <sz val="20"/>
        <color rgb="FF0070C0"/>
        <rFont val="新細明體"/>
        <family val="1"/>
        <charset val="136"/>
      </rPr>
      <t>函數</t>
    </r>
    <phoneticPr fontId="15" type="noConversion"/>
  </si>
  <si>
    <r>
      <t>SORT</t>
    </r>
    <r>
      <rPr>
        <sz val="16"/>
        <color rgb="FF000000"/>
        <rFont val="標楷體"/>
        <family val="4"/>
        <charset val="136"/>
      </rPr>
      <t>函數</t>
    </r>
    <phoneticPr fontId="71" type="noConversion"/>
  </si>
  <si>
    <r>
      <t xml:space="preserve">Microsoft 365 Excel Mac </t>
    </r>
    <r>
      <rPr>
        <u/>
        <sz val="12"/>
        <color theme="10"/>
        <rFont val="新細明體"/>
        <family val="1"/>
        <charset val="136"/>
        <scheme val="minor"/>
      </rPr>
      <t>版 Microsoft 365 Excel Excel 網頁版 Excel 2021 Mac 版 Excel 2021 iPad 版 Excel iPhone 版 Excel Android 版 Excel 平板電腦 Android 版 Excel 手機 更少</t>
    </r>
  </si>
  <si>
    <r>
      <t xml:space="preserve">SORT </t>
    </r>
    <r>
      <rPr>
        <sz val="14"/>
        <color rgb="FF0070C0"/>
        <rFont val="標楷體"/>
        <family val="4"/>
        <charset val="136"/>
      </rPr>
      <t>函數能排序範圍或陣列的內容。</t>
    </r>
  </si>
  <si>
    <r>
      <t>在此範例中，我們要使用</t>
    </r>
    <r>
      <rPr>
        <sz val="12"/>
        <color rgb="FF1E1E1E"/>
        <rFont val="Segoe UI"/>
        <family val="2"/>
      </rPr>
      <t xml:space="preserve"> =SORT(A2:A17) </t>
    </r>
    <r>
      <rPr>
        <sz val="12"/>
        <color rgb="FF1E1E1E"/>
        <rFont val="標楷體"/>
        <family val="4"/>
        <charset val="136"/>
      </rPr>
      <t>來分別依據</t>
    </r>
    <r>
      <rPr>
        <sz val="12"/>
        <color rgb="FF1E1E1E"/>
        <rFont val="Segoe UI"/>
        <family val="2"/>
      </rPr>
      <t xml:space="preserve"> [</t>
    </r>
    <r>
      <rPr>
        <sz val="12"/>
        <color rgb="FF1E1E1E"/>
        <rFont val="標楷體"/>
        <family val="4"/>
        <charset val="136"/>
      </rPr>
      <t>地區</t>
    </r>
    <r>
      <rPr>
        <sz val="12"/>
        <color rgb="FF1E1E1E"/>
        <rFont val="Segoe UI"/>
        <family val="2"/>
      </rPr>
      <t>]</t>
    </r>
    <r>
      <rPr>
        <sz val="12"/>
        <color rgb="FF1E1E1E"/>
        <rFont val="標楷體"/>
        <family val="4"/>
        <charset val="136"/>
      </rPr>
      <t>、</t>
    </r>
    <r>
      <rPr>
        <sz val="12"/>
        <color rgb="FF1E1E1E"/>
        <rFont val="Segoe UI"/>
        <family val="2"/>
      </rPr>
      <t>[</t>
    </r>
    <r>
      <rPr>
        <sz val="12"/>
        <color rgb="FF1E1E1E"/>
        <rFont val="標楷體"/>
        <family val="4"/>
        <charset val="136"/>
      </rPr>
      <t>銷售代表</t>
    </r>
    <r>
      <rPr>
        <sz val="12"/>
        <color rgb="FF1E1E1E"/>
        <rFont val="Segoe UI"/>
        <family val="2"/>
      </rPr>
      <t xml:space="preserve">] </t>
    </r>
    <r>
      <rPr>
        <sz val="12"/>
        <color rgb="FF1E1E1E"/>
        <rFont val="標楷體"/>
        <family val="4"/>
        <charset val="136"/>
      </rPr>
      <t>和</t>
    </r>
    <r>
      <rPr>
        <sz val="12"/>
        <color rgb="FF1E1E1E"/>
        <rFont val="Segoe UI"/>
        <family val="2"/>
      </rPr>
      <t xml:space="preserve"> [</t>
    </r>
    <r>
      <rPr>
        <sz val="12"/>
        <color rgb="FF1E1E1E"/>
        <rFont val="標楷體"/>
        <family val="4"/>
        <charset val="136"/>
      </rPr>
      <t>產品</t>
    </r>
    <r>
      <rPr>
        <sz val="12"/>
        <color rgb="FF1E1E1E"/>
        <rFont val="Segoe UI"/>
        <family val="2"/>
      </rPr>
      <t xml:space="preserve">] </t>
    </r>
    <r>
      <rPr>
        <sz val="12"/>
        <color rgb="FF1E1E1E"/>
        <rFont val="標楷體"/>
        <family val="4"/>
        <charset val="136"/>
      </rPr>
      <t>進行排序，並將公式複製到儲存格</t>
    </r>
    <r>
      <rPr>
        <sz val="12"/>
        <color rgb="FF1E1E1E"/>
        <rFont val="Segoe UI"/>
        <family val="2"/>
      </rPr>
      <t xml:space="preserve"> F2</t>
    </r>
    <r>
      <rPr>
        <sz val="12"/>
        <color rgb="FF1E1E1E"/>
        <rFont val="標楷體"/>
        <family val="4"/>
        <charset val="136"/>
      </rPr>
      <t>、</t>
    </r>
    <r>
      <rPr>
        <sz val="12"/>
        <color rgb="FF1E1E1E"/>
        <rFont val="Segoe UI"/>
        <family val="2"/>
      </rPr>
      <t xml:space="preserve">H2 </t>
    </r>
    <r>
      <rPr>
        <sz val="12"/>
        <color rgb="FF1E1E1E"/>
        <rFont val="標楷體"/>
        <family val="4"/>
        <charset val="136"/>
      </rPr>
      <t>和</t>
    </r>
    <r>
      <rPr>
        <sz val="12"/>
        <color rgb="FF1E1E1E"/>
        <rFont val="Segoe UI"/>
        <family val="2"/>
      </rPr>
      <t xml:space="preserve"> J2</t>
    </r>
    <r>
      <rPr>
        <sz val="12"/>
        <color rgb="FF1E1E1E"/>
        <rFont val="標楷體"/>
        <family val="4"/>
        <charset val="136"/>
      </rPr>
      <t>。</t>
    </r>
  </si>
  <si>
    <r>
      <t xml:space="preserve">SORT </t>
    </r>
    <r>
      <rPr>
        <sz val="12"/>
        <color rgb="FF1E1E1E"/>
        <rFont val="標楷體"/>
        <family val="4"/>
        <charset val="136"/>
      </rPr>
      <t>會以陣列的形式傳回排序過的陣列項目。</t>
    </r>
    <r>
      <rPr>
        <sz val="12"/>
        <color rgb="FF1E1E1E"/>
        <rFont val="Segoe UI"/>
        <family val="2"/>
      </rPr>
      <t xml:space="preserve"> </t>
    </r>
    <r>
      <rPr>
        <sz val="12"/>
        <color rgb="FF1E1E1E"/>
        <rFont val="標楷體"/>
        <family val="4"/>
        <charset val="136"/>
      </rPr>
      <t>傳回陣列的形狀會與您提供的陣列引數相同。</t>
    </r>
    <r>
      <rPr>
        <sz val="12"/>
        <color rgb="FF1E1E1E"/>
        <rFont val="Segoe UI"/>
        <family val="2"/>
      </rPr>
      <t> </t>
    </r>
  </si>
  <si>
    <t>=SORT(array,[sort_index],[sort_order],[by_col])</t>
  </si>
  <si>
    <t>要排序的範圍或陣列</t>
  </si>
  <si>
    <t>[sort_index]</t>
  </si>
  <si>
    <t>指出要據以排序之欄或列的數字</t>
  </si>
  <si>
    <r>
      <t>選用</t>
    </r>
    <r>
      <rPr>
        <sz val="12"/>
        <color rgb="FF1E1E1E"/>
        <rFont val="Segoe UI"/>
        <family val="2"/>
      </rPr>
      <t> </t>
    </r>
  </si>
  <si>
    <t>[sort_order]</t>
  </si>
  <si>
    <r>
      <t>指出您想要之排序順序的數字；</t>
    </r>
    <r>
      <rPr>
        <sz val="12"/>
        <color rgb="FF1E1E1E"/>
        <rFont val="Segoe UI"/>
        <family val="2"/>
      </rPr>
      <t xml:space="preserve">1 </t>
    </r>
    <r>
      <rPr>
        <sz val="12"/>
        <color rgb="FF1E1E1E"/>
        <rFont val="標楷體"/>
        <family val="4"/>
        <charset val="136"/>
      </rPr>
      <t>表示遞增排序</t>
    </r>
    <r>
      <rPr>
        <sz val="12"/>
        <color rgb="FF1E1E1E"/>
        <rFont val="Segoe UI"/>
        <family val="2"/>
      </rPr>
      <t xml:space="preserve"> (</t>
    </r>
    <r>
      <rPr>
        <sz val="12"/>
        <color rgb="FF1E1E1E"/>
        <rFont val="標楷體"/>
        <family val="4"/>
        <charset val="136"/>
      </rPr>
      <t>預設</t>
    </r>
    <r>
      <rPr>
        <sz val="12"/>
        <color rgb="FF1E1E1E"/>
        <rFont val="Segoe UI"/>
        <family val="2"/>
      </rPr>
      <t>)</t>
    </r>
    <r>
      <rPr>
        <sz val="12"/>
        <color rgb="FF1E1E1E"/>
        <rFont val="標楷體"/>
        <family val="4"/>
        <charset val="136"/>
      </rPr>
      <t>，</t>
    </r>
    <r>
      <rPr>
        <sz val="12"/>
        <color rgb="FF1E1E1E"/>
        <rFont val="Segoe UI"/>
        <family val="2"/>
      </rPr>
      <t xml:space="preserve">-1 </t>
    </r>
    <r>
      <rPr>
        <sz val="12"/>
        <color rgb="FF1E1E1E"/>
        <rFont val="標楷體"/>
        <family val="4"/>
        <charset val="136"/>
      </rPr>
      <t>表示遞減排序</t>
    </r>
  </si>
  <si>
    <r>
      <t>指出您想要之排序方向的邏輯值；</t>
    </r>
    <r>
      <rPr>
        <sz val="12"/>
        <color rgb="FF1E1E1E"/>
        <rFont val="Segoe UI"/>
        <family val="2"/>
      </rPr>
      <t xml:space="preserve">FALSE </t>
    </r>
    <r>
      <rPr>
        <sz val="12"/>
        <color rgb="FF1E1E1E"/>
        <rFont val="標楷體"/>
        <family val="4"/>
        <charset val="136"/>
      </rPr>
      <t>表示依列排序</t>
    </r>
    <r>
      <rPr>
        <sz val="12"/>
        <color rgb="FF1E1E1E"/>
        <rFont val="Segoe UI"/>
        <family val="2"/>
      </rPr>
      <t xml:space="preserve"> (</t>
    </r>
    <r>
      <rPr>
        <sz val="12"/>
        <color rgb="FF1E1E1E"/>
        <rFont val="標楷體"/>
        <family val="4"/>
        <charset val="136"/>
      </rPr>
      <t>預設</t>
    </r>
    <r>
      <rPr>
        <sz val="12"/>
        <color rgb="FF1E1E1E"/>
        <rFont val="Segoe UI"/>
        <family val="2"/>
      </rPr>
      <t>)</t>
    </r>
    <r>
      <rPr>
        <sz val="12"/>
        <color rgb="FF1E1E1E"/>
        <rFont val="標楷體"/>
        <family val="4"/>
        <charset val="136"/>
      </rPr>
      <t>，</t>
    </r>
    <r>
      <rPr>
        <sz val="12"/>
        <color rgb="FF1E1E1E"/>
        <rFont val="Segoe UI"/>
        <family val="2"/>
      </rPr>
      <t xml:space="preserve">TRUE </t>
    </r>
    <r>
      <rPr>
        <sz val="12"/>
        <color rgb="FF1E1E1E"/>
        <rFont val="標楷體"/>
        <family val="4"/>
        <charset val="136"/>
      </rPr>
      <t>表示依欄排序</t>
    </r>
  </si>
  <si>
    <r>
      <t>附註</t>
    </r>
    <r>
      <rPr>
        <b/>
        <sz val="10.5"/>
        <color rgb="FF1E1E1E"/>
        <rFont val="Segoe UI"/>
        <family val="2"/>
      </rPr>
      <t>: </t>
    </r>
  </si>
  <si>
    <r>
      <t>未提供</t>
    </r>
    <r>
      <rPr>
        <sz val="12"/>
        <color rgb="FFFF0000"/>
        <rFont val="Segoe UI"/>
        <family val="2"/>
      </rPr>
      <t xml:space="preserve"> sort_index </t>
    </r>
    <r>
      <rPr>
        <sz val="12"/>
        <color rgb="FFFF0000"/>
        <rFont val="標楷體"/>
        <family val="4"/>
        <charset val="136"/>
      </rPr>
      <t>時，系統會假設其值為</t>
    </r>
    <r>
      <rPr>
        <sz val="12"/>
        <color rgb="FFFF0000"/>
        <rFont val="Segoe UI"/>
        <family val="2"/>
      </rPr>
      <t xml:space="preserve"> row1/col1</t>
    </r>
    <r>
      <rPr>
        <sz val="12"/>
        <color rgb="FFFF0000"/>
        <rFont val="標楷體"/>
        <family val="4"/>
        <charset val="136"/>
      </rPr>
      <t>。</t>
    </r>
    <r>
      <rPr>
        <sz val="12"/>
        <color rgb="FFFF0000"/>
        <rFont val="Segoe UI"/>
        <family val="2"/>
      </rPr>
      <t xml:space="preserve"> </t>
    </r>
    <r>
      <rPr>
        <sz val="12"/>
        <color rgb="FFFF0000"/>
        <rFont val="標楷體"/>
        <family val="4"/>
        <charset val="136"/>
      </rPr>
      <t>未提供順序時，系統會假設其值為遞增排序。</t>
    </r>
    <r>
      <rPr>
        <sz val="12"/>
        <color rgb="FFFF0000"/>
        <rFont val="Segoe UI"/>
        <family val="2"/>
      </rPr>
      <t xml:space="preserve"> </t>
    </r>
    <r>
      <rPr>
        <sz val="12"/>
        <color rgb="FFFF0000"/>
        <rFont val="標楷體"/>
        <family val="4"/>
        <charset val="136"/>
      </rPr>
      <t>根據預設，</t>
    </r>
    <r>
      <rPr>
        <sz val="12"/>
        <color rgb="FFFF0000"/>
        <rFont val="Segoe UI"/>
        <family val="2"/>
      </rPr>
      <t xml:space="preserve">Excel </t>
    </r>
    <r>
      <rPr>
        <sz val="12"/>
        <color rgb="FFFF0000"/>
        <rFont val="標楷體"/>
        <family val="4"/>
        <charset val="136"/>
      </rPr>
      <t>會依列進行排序，並且只會在</t>
    </r>
    <r>
      <rPr>
        <sz val="12"/>
        <color rgb="FFFF0000"/>
        <rFont val="Segoe UI"/>
        <family val="2"/>
      </rPr>
      <t xml:space="preserve"> by_col </t>
    </r>
    <r>
      <rPr>
        <sz val="12"/>
        <color rgb="FFFF0000"/>
        <rFont val="標楷體"/>
        <family val="4"/>
        <charset val="136"/>
      </rPr>
      <t>為</t>
    </r>
    <r>
      <rPr>
        <sz val="12"/>
        <color rgb="FFFF0000"/>
        <rFont val="Segoe UI"/>
        <family val="2"/>
      </rPr>
      <t xml:space="preserve"> TRUE </t>
    </r>
    <r>
      <rPr>
        <sz val="12"/>
        <color rgb="FFFF0000"/>
        <rFont val="標楷體"/>
        <family val="4"/>
        <charset val="136"/>
      </rPr>
      <t>時才依欄排序。</t>
    </r>
    <r>
      <rPr>
        <sz val="12"/>
        <color rgb="FFFF0000"/>
        <rFont val="Segoe UI"/>
        <family val="2"/>
      </rPr>
      <t xml:space="preserve"> </t>
    </r>
    <r>
      <rPr>
        <sz val="12"/>
        <color rgb="FFFF0000"/>
        <rFont val="標楷體"/>
        <family val="4"/>
        <charset val="136"/>
      </rPr>
      <t>當</t>
    </r>
    <r>
      <rPr>
        <sz val="12"/>
        <color rgb="FFFF0000"/>
        <rFont val="Segoe UI"/>
        <family val="2"/>
      </rPr>
      <t xml:space="preserve"> by_col </t>
    </r>
    <r>
      <rPr>
        <sz val="12"/>
        <color rgb="FFFF0000"/>
        <rFont val="標楷體"/>
        <family val="4"/>
        <charset val="136"/>
      </rPr>
      <t>為</t>
    </r>
    <r>
      <rPr>
        <sz val="12"/>
        <color rgb="FFFF0000"/>
        <rFont val="Segoe UI"/>
        <family val="2"/>
      </rPr>
      <t xml:space="preserve"> FALSE </t>
    </r>
    <r>
      <rPr>
        <sz val="12"/>
        <color rgb="FFFF0000"/>
        <rFont val="標楷體"/>
        <family val="4"/>
        <charset val="136"/>
      </rPr>
      <t>或不存在，</t>
    </r>
    <r>
      <rPr>
        <sz val="12"/>
        <color rgb="FFFF0000"/>
        <rFont val="Segoe UI"/>
        <family val="2"/>
      </rPr>
      <t xml:space="preserve">Excel </t>
    </r>
    <r>
      <rPr>
        <sz val="12"/>
        <color rgb="FFFF0000"/>
        <rFont val="標楷體"/>
        <family val="4"/>
        <charset val="136"/>
      </rPr>
      <t>會依列進行排序。</t>
    </r>
  </si>
  <si>
    <r>
      <t xml:space="preserve">SORT </t>
    </r>
    <r>
      <rPr>
        <u/>
        <sz val="12"/>
        <color theme="10"/>
        <rFont val="新細明體"/>
        <family val="1"/>
        <charset val="136"/>
        <scheme val="minor"/>
      </rPr>
      <t>函數的用途為排序陣列中的資料。 如果您想要排序格線中的資料，建議您使用 SORTBY 函數，因為它更有彈性。 SORTBY 能讓您進行 additions/deletions，因為它參照的是範圍，而 SORT 參照的是欄位索引編號。</t>
    </r>
  </si>
  <si>
    <r>
      <t>您可以將陣列想成是值的列、值的欄，或是值的列與值的欄之組合。</t>
    </r>
    <r>
      <rPr>
        <sz val="10.5"/>
        <color rgb="FF1E1E1E"/>
        <rFont val="Segoe UI"/>
        <family val="2"/>
      </rPr>
      <t xml:space="preserve"> </t>
    </r>
    <r>
      <rPr>
        <sz val="10.5"/>
        <color rgb="FF1E1E1E"/>
        <rFont val="標楷體"/>
        <family val="4"/>
        <charset val="136"/>
      </rPr>
      <t>在上例中，用於我們</t>
    </r>
    <r>
      <rPr>
        <sz val="10.5"/>
        <color rgb="FF1E1E1E"/>
        <rFont val="Segoe UI"/>
        <family val="2"/>
      </rPr>
      <t xml:space="preserve"> SORT </t>
    </r>
    <r>
      <rPr>
        <sz val="10.5"/>
        <color rgb="FF1E1E1E"/>
        <rFont val="標楷體"/>
        <family val="4"/>
        <charset val="136"/>
      </rPr>
      <t>公式的來源陣列是</t>
    </r>
    <r>
      <rPr>
        <sz val="10.5"/>
        <color rgb="FF1E1E1E"/>
        <rFont val="Segoe UI"/>
        <family val="2"/>
      </rPr>
      <t xml:space="preserve"> A5:D20 </t>
    </r>
    <r>
      <rPr>
        <sz val="10.5"/>
        <color rgb="FF1E1E1E"/>
        <rFont val="標楷體"/>
        <family val="4"/>
        <charset val="136"/>
      </rPr>
      <t>範圍。</t>
    </r>
  </si>
  <si>
    <r>
      <t xml:space="preserve">SORT </t>
    </r>
    <r>
      <rPr>
        <sz val="10.5"/>
        <color rgb="FF1E1E1E"/>
        <rFont val="標楷體"/>
        <family val="4"/>
        <charset val="136"/>
      </rPr>
      <t>函數將傳回一個陣列，如果其為公式的最終結果則將溢出。</t>
    </r>
    <r>
      <rPr>
        <sz val="10.5"/>
        <color rgb="FF1E1E1E"/>
        <rFont val="Segoe UI"/>
        <family val="2"/>
      </rPr>
      <t xml:space="preserve"> </t>
    </r>
    <r>
      <rPr>
        <sz val="10.5"/>
        <color rgb="FF1E1E1E"/>
        <rFont val="標楷體"/>
        <family val="4"/>
        <charset val="136"/>
      </rPr>
      <t>這表示，當您按</t>
    </r>
    <r>
      <rPr>
        <sz val="10.5"/>
        <color rgb="FF1E1E1E"/>
        <rFont val="Segoe UI"/>
        <family val="2"/>
      </rPr>
      <t> </t>
    </r>
    <r>
      <rPr>
        <b/>
        <sz val="10.5"/>
        <color rgb="FF1E1E1E"/>
        <rFont val="Segoe UI"/>
        <family val="2"/>
      </rPr>
      <t>ENTER</t>
    </r>
    <r>
      <rPr>
        <sz val="10.5"/>
        <color rgb="FF1E1E1E"/>
        <rFont val="Segoe UI"/>
        <family val="2"/>
      </rPr>
      <t> </t>
    </r>
    <r>
      <rPr>
        <sz val="10.5"/>
        <color rgb="FF1E1E1E"/>
        <rFont val="標楷體"/>
        <family val="4"/>
        <charset val="136"/>
      </rPr>
      <t>時，</t>
    </r>
    <r>
      <rPr>
        <sz val="10.5"/>
        <color rgb="FF1E1E1E"/>
        <rFont val="Segoe UI"/>
        <family val="2"/>
      </rPr>
      <t xml:space="preserve">Excel </t>
    </r>
    <r>
      <rPr>
        <sz val="10.5"/>
        <color rgb="FF1E1E1E"/>
        <rFont val="標楷體"/>
        <family val="4"/>
        <charset val="136"/>
      </rPr>
      <t>將動態建立適當大小的陣列範圍。</t>
    </r>
    <r>
      <rPr>
        <sz val="10.5"/>
        <color rgb="FF1E1E1E"/>
        <rFont val="Segoe UI"/>
        <family val="2"/>
      </rPr>
      <t xml:space="preserve"> </t>
    </r>
    <r>
      <rPr>
        <sz val="10.5"/>
        <color rgb="FF1E1E1E"/>
        <rFont val="標楷體"/>
        <family val="4"/>
        <charset val="136"/>
      </rPr>
      <t>如果支援資料是在</t>
    </r>
    <r>
      <rPr>
        <sz val="10.5"/>
        <color rgb="FF1E1E1E"/>
        <rFont val="Segoe UI"/>
        <family val="2"/>
      </rPr>
      <t> </t>
    </r>
    <r>
      <rPr>
        <sz val="10.5"/>
        <color rgb="FF006CAC"/>
        <rFont val="Segoe UI"/>
        <family val="2"/>
      </rPr>
      <t xml:space="preserve">Excel </t>
    </r>
    <r>
      <rPr>
        <sz val="10.5"/>
        <color rgb="FF006CAC"/>
        <rFont val="標楷體"/>
        <family val="4"/>
        <charset val="136"/>
      </rPr>
      <t>表格</t>
    </r>
    <r>
      <rPr>
        <sz val="10.5"/>
        <color rgb="FF1E1E1E"/>
        <rFont val="Segoe UI"/>
        <family val="2"/>
      </rPr>
      <t> (</t>
    </r>
    <r>
      <rPr>
        <sz val="10.5"/>
        <color rgb="FF1E1E1E"/>
        <rFont val="標楷體"/>
        <family val="4"/>
        <charset val="136"/>
      </rPr>
      <t>機器翻譯</t>
    </r>
    <r>
      <rPr>
        <sz val="10.5"/>
        <color rgb="FF1E1E1E"/>
        <rFont val="Segoe UI"/>
        <family val="2"/>
      </rPr>
      <t>)</t>
    </r>
    <r>
      <rPr>
        <sz val="10.5"/>
        <color rgb="FF1E1E1E"/>
        <rFont val="標楷體"/>
        <family val="4"/>
        <charset val="136"/>
      </rPr>
      <t>，而您使用了</t>
    </r>
    <r>
      <rPr>
        <sz val="10.5"/>
        <color rgb="FF006CAC"/>
        <rFont val="標楷體"/>
        <family val="4"/>
        <charset val="136"/>
      </rPr>
      <t>結構化參照</t>
    </r>
    <r>
      <rPr>
        <sz val="10.5"/>
        <color rgb="FF1E1E1E"/>
        <rFont val="Segoe UI"/>
        <family val="2"/>
      </rPr>
      <t> (</t>
    </r>
    <r>
      <rPr>
        <sz val="10.5"/>
        <color rgb="FF1E1E1E"/>
        <rFont val="標楷體"/>
        <family val="4"/>
        <charset val="136"/>
      </rPr>
      <t>機器翻譯</t>
    </r>
    <r>
      <rPr>
        <sz val="10.5"/>
        <color rgb="FF1E1E1E"/>
        <rFont val="Segoe UI"/>
        <family val="2"/>
      </rPr>
      <t>)</t>
    </r>
    <r>
      <rPr>
        <sz val="10.5"/>
        <color rgb="FF1E1E1E"/>
        <rFont val="標楷體"/>
        <family val="4"/>
        <charset val="136"/>
      </rPr>
      <t>，則您從陣列範圍新增或移除資料時，陣列會自動調整大小。</t>
    </r>
    <r>
      <rPr>
        <sz val="10.5"/>
        <color rgb="FF1E1E1E"/>
        <rFont val="Segoe UI"/>
        <family val="2"/>
      </rPr>
      <t xml:space="preserve"> </t>
    </r>
    <r>
      <rPr>
        <sz val="10.5"/>
        <color rgb="FF1E1E1E"/>
        <rFont val="標楷體"/>
        <family val="4"/>
        <charset val="136"/>
      </rPr>
      <t>如需詳細資料，請參閱</t>
    </r>
    <r>
      <rPr>
        <sz val="10.5"/>
        <color rgb="FF006CAC"/>
        <rFont val="標楷體"/>
        <family val="4"/>
        <charset val="136"/>
      </rPr>
      <t>溢出陣列行為</t>
    </r>
    <r>
      <rPr>
        <sz val="10.5"/>
        <color rgb="FF1E1E1E"/>
        <rFont val="Segoe UI"/>
        <family val="2"/>
      </rPr>
      <t> (</t>
    </r>
    <r>
      <rPr>
        <sz val="10.5"/>
        <color rgb="FF1E1E1E"/>
        <rFont val="標楷體"/>
        <family val="4"/>
        <charset val="136"/>
      </rPr>
      <t>機器翻譯</t>
    </r>
    <r>
      <rPr>
        <sz val="10.5"/>
        <color rgb="FF1E1E1E"/>
        <rFont val="Segoe UI"/>
        <family val="2"/>
      </rPr>
      <t>)</t>
    </r>
    <r>
      <rPr>
        <sz val="10.5"/>
        <color rgb="FF1E1E1E"/>
        <rFont val="標楷體"/>
        <family val="4"/>
        <charset val="136"/>
      </rPr>
      <t>。</t>
    </r>
  </si>
  <si>
    <r>
      <t xml:space="preserve">Excel </t>
    </r>
    <r>
      <rPr>
        <u/>
        <sz val="12"/>
        <color theme="10"/>
        <rFont val="新細明體"/>
        <family val="1"/>
        <charset val="136"/>
        <scheme val="minor"/>
      </rPr>
      <t>對活頁簿之間的動態陣列提供有限支援，只有同時開啟活頁簿時才支援這種情況。 如果您關閉來源活頁簿，當您重新整理時，任何連結的動態陣列公式均會傳回 #REF! 錯誤 。</t>
    </r>
  </si>
  <si>
    <t>以遞減排序範圍值。</t>
  </si>
  <si>
    <r>
      <t>同時使用</t>
    </r>
    <r>
      <rPr>
        <u/>
        <sz val="12"/>
        <color theme="10"/>
        <rFont val="新細明體"/>
        <family val="1"/>
        <charset val="136"/>
        <scheme val="minor"/>
      </rPr>
      <t xml:space="preserve"> SORT 和 FILTER 來以遞減排序範圍值，並限制受排序的值必須超過 5,000。</t>
    </r>
  </si>
  <si>
    <r>
      <t>您可以隨時詢問</t>
    </r>
    <r>
      <rPr>
        <sz val="12"/>
        <color rgb="FF1E1E1E"/>
        <rFont val="Segoe UI"/>
        <family val="2"/>
      </rPr>
      <t> </t>
    </r>
    <r>
      <rPr>
        <sz val="19"/>
        <color rgb="FF006CAC"/>
        <rFont val="Segoe UI"/>
        <family val="2"/>
      </rPr>
      <t xml:space="preserve">Excel </t>
    </r>
    <r>
      <rPr>
        <sz val="19"/>
        <color rgb="FF006CAC"/>
        <rFont val="標楷體"/>
        <family val="4"/>
        <charset val="136"/>
      </rPr>
      <t>技術社群</t>
    </r>
    <r>
      <rPr>
        <sz val="12"/>
        <color rgb="FF1E1E1E"/>
        <rFont val="標楷體"/>
        <family val="4"/>
        <charset val="136"/>
      </rPr>
      <t>中的專家，或是在</t>
    </r>
    <r>
      <rPr>
        <sz val="12"/>
        <color rgb="FF1E1E1E"/>
        <rFont val="Segoe UI"/>
        <family val="2"/>
      </rPr>
      <t> </t>
    </r>
    <r>
      <rPr>
        <sz val="19"/>
        <color rgb="FF006CAC"/>
        <rFont val="Segoe UI"/>
        <family val="2"/>
      </rPr>
      <t xml:space="preserve">Answers </t>
    </r>
    <r>
      <rPr>
        <sz val="19"/>
        <color rgb="FF006CAC"/>
        <rFont val="標楷體"/>
        <family val="4"/>
        <charset val="136"/>
      </rPr>
      <t>社群</t>
    </r>
    <r>
      <rPr>
        <sz val="12"/>
        <color rgb="FF1E1E1E"/>
        <rFont val="標楷體"/>
        <family val="4"/>
        <charset val="136"/>
      </rPr>
      <t>取得支援。</t>
    </r>
  </si>
  <si>
    <r>
      <t xml:space="preserve">FILTER </t>
    </r>
    <r>
      <rPr>
        <u/>
        <sz val="12"/>
        <color theme="10"/>
        <rFont val="新細明體"/>
        <family val="1"/>
        <charset val="136"/>
        <scheme val="minor"/>
      </rPr>
      <t>函數</t>
    </r>
  </si>
  <si>
    <r>
      <t xml:space="preserve">RANDARRAY </t>
    </r>
    <r>
      <rPr>
        <u/>
        <sz val="12"/>
        <color theme="10"/>
        <rFont val="新細明體"/>
        <family val="1"/>
        <charset val="136"/>
        <scheme val="minor"/>
      </rPr>
      <t>函數</t>
    </r>
  </si>
  <si>
    <r>
      <t xml:space="preserve">SEQUENCE </t>
    </r>
    <r>
      <rPr>
        <u/>
        <sz val="12"/>
        <color theme="10"/>
        <rFont val="新細明體"/>
        <family val="1"/>
        <charset val="136"/>
        <scheme val="minor"/>
      </rPr>
      <t>函數</t>
    </r>
  </si>
  <si>
    <r>
      <t xml:space="preserve">SORTBY </t>
    </r>
    <r>
      <rPr>
        <u/>
        <sz val="12"/>
        <color theme="10"/>
        <rFont val="新細明體"/>
        <family val="1"/>
        <charset val="136"/>
        <scheme val="minor"/>
      </rPr>
      <t>函數</t>
    </r>
  </si>
  <si>
    <r>
      <t xml:space="preserve">UNIQUE </t>
    </r>
    <r>
      <rPr>
        <u/>
        <sz val="12"/>
        <color theme="10"/>
        <rFont val="新細明體"/>
        <family val="1"/>
        <charset val="136"/>
        <scheme val="minor"/>
      </rPr>
      <t>函數</t>
    </r>
  </si>
  <si>
    <r>
      <t xml:space="preserve">Excel </t>
    </r>
    <r>
      <rPr>
        <u/>
        <sz val="12"/>
        <color theme="10"/>
        <rFont val="新細明體"/>
        <family val="1"/>
        <charset val="136"/>
        <scheme val="minor"/>
      </rPr>
      <t>中的 #SPILL! 錯誤</t>
    </r>
  </si>
  <si>
    <r>
      <t>隱含交集運算子：</t>
    </r>
    <r>
      <rPr>
        <u/>
        <sz val="12"/>
        <color theme="10"/>
        <rFont val="新細明體"/>
        <family val="1"/>
        <charset val="136"/>
        <scheme val="minor"/>
      </rPr>
      <t>@</t>
    </r>
  </si>
  <si>
    <r>
      <t>SORTBY</t>
    </r>
    <r>
      <rPr>
        <sz val="16"/>
        <color rgb="FF0070C0"/>
        <rFont val="標楷體"/>
        <family val="4"/>
        <charset val="136"/>
      </rPr>
      <t>函數</t>
    </r>
    <phoneticPr fontId="71" type="noConversion"/>
  </si>
  <si>
    <r>
      <t xml:space="preserve">Microsoft 365 Excel Mac </t>
    </r>
    <r>
      <rPr>
        <u/>
        <sz val="12"/>
        <color theme="10"/>
        <rFont val="新細明體"/>
        <family val="1"/>
        <charset val="136"/>
        <scheme val="minor"/>
      </rPr>
      <t>版 Microsoft 365 Excel Excel 網頁版 Excel 2021 更多...</t>
    </r>
  </si>
  <si>
    <r>
      <t>SORTBY</t>
    </r>
    <r>
      <rPr>
        <b/>
        <sz val="16"/>
        <color rgb="FF0070C0"/>
        <rFont val="標楷體"/>
        <family val="4"/>
        <charset val="136"/>
      </rPr>
      <t>函數根據在對應範圍或陣列中的值來排序範圍或陣列的內容。</t>
    </r>
  </si>
  <si>
    <t>在此範例中，我們將按照人員的年齡，以遞增順序來排序他們的名稱清單。</t>
  </si>
  <si>
    <t>=SORTBY(array, by_array1, [sort_order1], [by_array2, sort_order2],…) </t>
  </si>
  <si>
    <t>要排序的陣列或範圍</t>
  </si>
  <si>
    <t>by_array1</t>
  </si>
  <si>
    <t>陣列或範圍的排序依據</t>
  </si>
  <si>
    <t>[sort_order1]</t>
  </si>
  <si>
    <r>
      <t>要用於排序的順序。</t>
    </r>
    <r>
      <rPr>
        <sz val="12"/>
        <color rgb="FF000000"/>
        <rFont val="Times New Roman"/>
        <family val="1"/>
      </rPr>
      <t xml:space="preserve"> 1 </t>
    </r>
    <r>
      <rPr>
        <sz val="12"/>
        <color rgb="FF000000"/>
        <rFont val="標楷體"/>
        <family val="4"/>
        <charset val="136"/>
      </rPr>
      <t>表示遞增，而</t>
    </r>
    <r>
      <rPr>
        <sz val="12"/>
        <color rgb="FF000000"/>
        <rFont val="Times New Roman"/>
        <family val="1"/>
      </rPr>
      <t xml:space="preserve"> -1 </t>
    </r>
    <r>
      <rPr>
        <sz val="12"/>
        <color rgb="FF000000"/>
        <rFont val="標楷體"/>
        <family val="4"/>
        <charset val="136"/>
      </rPr>
      <t>表示遞減。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預設值為遞增。</t>
    </r>
  </si>
  <si>
    <t>[by_array2]</t>
  </si>
  <si>
    <t>[sort_order2]</t>
  </si>
  <si>
    <r>
      <t>要用於排序的順序。</t>
    </r>
    <r>
      <rPr>
        <sz val="12"/>
        <color rgb="FF000000"/>
        <rFont val="Times New Roman"/>
        <family val="1"/>
      </rPr>
      <t xml:space="preserve"> 1 </t>
    </r>
    <r>
      <rPr>
        <sz val="12"/>
        <color rgb="FF000000"/>
        <rFont val="標楷體"/>
        <family val="4"/>
        <charset val="136"/>
      </rPr>
      <t>表示遞增，而</t>
    </r>
    <r>
      <rPr>
        <sz val="12"/>
        <color rgb="FF000000"/>
        <rFont val="Times New Roman"/>
        <family val="1"/>
      </rPr>
      <t xml:space="preserve"> -1 </t>
    </r>
    <r>
      <rPr>
        <sz val="12"/>
        <color rgb="FF000000"/>
        <rFont val="標楷體"/>
        <family val="4"/>
        <charset val="136"/>
      </rPr>
      <t>表示遞減。</t>
    </r>
    <r>
      <rPr>
        <sz val="12"/>
        <color rgb="FF000000"/>
        <rFont val="Times New Roman"/>
        <family val="1"/>
      </rPr>
      <t> </t>
    </r>
    <r>
      <rPr>
        <sz val="12"/>
        <color rgb="FF000000"/>
        <rFont val="標楷體"/>
        <family val="4"/>
        <charset val="136"/>
      </rPr>
      <t>預設值為遞增。</t>
    </r>
  </si>
  <si>
    <r>
      <t>附註</t>
    </r>
    <r>
      <rPr>
        <sz val="12"/>
        <color rgb="FF000000"/>
        <rFont val="Calibri"/>
        <family val="2"/>
      </rPr>
      <t>: </t>
    </r>
  </si>
  <si>
    <r>
      <t>l</t>
    </r>
    <r>
      <rPr>
        <sz val="7"/>
        <color theme="1"/>
        <rFont val="Times New Roman"/>
        <family val="1"/>
      </rPr>
      <t xml:space="preserve">   </t>
    </r>
    <r>
      <rPr>
        <sz val="12"/>
        <color rgb="FF000000"/>
        <rFont val="標楷體"/>
        <family val="4"/>
        <charset val="136"/>
      </rPr>
      <t>您可以將陣列想成是一列的值、一欄的值，或是一列值以及一欄值的組合。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標楷體"/>
        <family val="4"/>
        <charset val="136"/>
      </rPr>
      <t>在上例中，用於我們的</t>
    </r>
    <r>
      <rPr>
        <sz val="12"/>
        <color rgb="FF000000"/>
        <rFont val="Calibri"/>
        <family val="2"/>
      </rPr>
      <t xml:space="preserve"> SORTBY </t>
    </r>
    <r>
      <rPr>
        <sz val="12"/>
        <color rgb="FF000000"/>
        <rFont val="標楷體"/>
        <family val="4"/>
        <charset val="136"/>
      </rPr>
      <t>公式的陣列是源自於範圍</t>
    </r>
    <r>
      <rPr>
        <sz val="12"/>
        <color rgb="FF000000"/>
        <rFont val="Calibri"/>
        <family val="2"/>
      </rPr>
      <t xml:space="preserve"> D2:E9</t>
    </r>
    <r>
      <rPr>
        <sz val="12"/>
        <color rgb="FF000000"/>
        <rFont val="標楷體"/>
        <family val="4"/>
        <charset val="136"/>
      </rPr>
      <t>。</t>
    </r>
  </si>
  <si>
    <r>
      <t>l</t>
    </r>
    <r>
      <rPr>
        <sz val="7"/>
        <color theme="1"/>
        <rFont val="Times New Roman"/>
        <family val="1"/>
      </rPr>
      <t xml:space="preserve">   </t>
    </r>
    <r>
      <rPr>
        <sz val="12"/>
        <color rgb="FF000000"/>
        <rFont val="Calibri"/>
        <family val="2"/>
      </rPr>
      <t xml:space="preserve">SORTBY </t>
    </r>
    <r>
      <rPr>
        <sz val="12"/>
        <color rgb="FF000000"/>
        <rFont val="標楷體"/>
        <family val="4"/>
        <charset val="136"/>
      </rPr>
      <t>函數將傳回一個陣列，如果其為公式的最終結果則將溢出。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標楷體"/>
        <family val="4"/>
        <charset val="136"/>
      </rPr>
      <t>這表示，當您按</t>
    </r>
    <r>
      <rPr>
        <sz val="12"/>
        <color rgb="FF000000"/>
        <rFont val="Calibri"/>
        <family val="2"/>
      </rPr>
      <t> ENTER </t>
    </r>
    <r>
      <rPr>
        <sz val="12"/>
        <color rgb="FF000000"/>
        <rFont val="標楷體"/>
        <family val="4"/>
        <charset val="136"/>
      </rPr>
      <t>時，</t>
    </r>
    <r>
      <rPr>
        <sz val="12"/>
        <color rgb="FF000000"/>
        <rFont val="Calibri"/>
        <family val="2"/>
      </rPr>
      <t xml:space="preserve">Excel </t>
    </r>
    <r>
      <rPr>
        <sz val="12"/>
        <color rgb="FF000000"/>
        <rFont val="標楷體"/>
        <family val="4"/>
        <charset val="136"/>
      </rPr>
      <t>將動態建立適當大小的陣列範圍。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標楷體"/>
        <family val="4"/>
        <charset val="136"/>
      </rPr>
      <t>如果支援資料是在</t>
    </r>
    <r>
      <rPr>
        <sz val="12"/>
        <color rgb="FF000000"/>
        <rFont val="Calibri"/>
        <family val="2"/>
      </rPr>
      <t> </t>
    </r>
    <r>
      <rPr>
        <sz val="12"/>
        <color rgb="FF006CAC"/>
        <rFont val="Calibri"/>
        <family val="2"/>
      </rPr>
      <t xml:space="preserve">Excel </t>
    </r>
    <r>
      <rPr>
        <sz val="12"/>
        <color rgb="FF006CAC"/>
        <rFont val="標楷體"/>
        <family val="4"/>
        <charset val="136"/>
      </rPr>
      <t>表格</t>
    </r>
    <r>
      <rPr>
        <sz val="12"/>
        <color rgb="FF000000"/>
        <rFont val="標楷體"/>
        <family val="4"/>
        <charset val="136"/>
      </rPr>
      <t>，而您使用了</t>
    </r>
    <r>
      <rPr>
        <sz val="12"/>
        <color rgb="FF006CAC"/>
        <rFont val="標楷體"/>
        <family val="4"/>
        <charset val="136"/>
      </rPr>
      <t>結構化參照</t>
    </r>
    <r>
      <rPr>
        <sz val="12"/>
        <color rgb="FF000000"/>
        <rFont val="標楷體"/>
        <family val="4"/>
        <charset val="136"/>
      </rPr>
      <t>，則您從陣列範圍新增或移除資料時，陣列會自動調整大小。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標楷體"/>
        <family val="4"/>
        <charset val="136"/>
      </rPr>
      <t>如需詳細資料，請參閱</t>
    </r>
    <r>
      <rPr>
        <sz val="12"/>
        <color rgb="FF006CAC"/>
        <rFont val="標楷體"/>
        <family val="4"/>
        <charset val="136"/>
      </rPr>
      <t>溢出陣列行為</t>
    </r>
    <r>
      <rPr>
        <sz val="12"/>
        <color rgb="FF000000"/>
        <rFont val="Calibri"/>
        <family val="2"/>
      </rPr>
      <t> (</t>
    </r>
    <r>
      <rPr>
        <sz val="12"/>
        <color rgb="FF000000"/>
        <rFont val="標楷體"/>
        <family val="4"/>
        <charset val="136"/>
      </rPr>
      <t>機器翻譯</t>
    </r>
    <r>
      <rPr>
        <sz val="12"/>
        <color rgb="FF000000"/>
        <rFont val="Calibri"/>
        <family val="2"/>
      </rPr>
      <t>)</t>
    </r>
    <r>
      <rPr>
        <sz val="12"/>
        <color rgb="FF000000"/>
        <rFont val="標楷體"/>
        <family val="4"/>
        <charset val="136"/>
      </rPr>
      <t>。</t>
    </r>
  </si>
  <si>
    <r>
      <t>l</t>
    </r>
    <r>
      <rPr>
        <u/>
        <sz val="12"/>
        <color theme="10"/>
        <rFont val="新細明體"/>
        <family val="1"/>
        <charset val="136"/>
        <scheme val="minor"/>
      </rPr>
      <t>   Excel 對活頁簿之間的動態陣列提供有限支援，只有同時開啟活頁簿時才支援這種情況。 如果您關閉來源活頁簿，當您重新整理時，任何連結的動態陣列公式均會傳回 #REF! 錯誤 。</t>
    </r>
  </si>
  <si>
    <t>將表格先按照地區以遞增順序來排序，然後按照每個人的年齡以遞減順序來排序。</t>
  </si>
  <si>
    <r>
      <t>使用</t>
    </r>
    <r>
      <rPr>
        <sz val="12"/>
        <color theme="1"/>
        <rFont val="Times New Roman"/>
        <family val="1"/>
      </rPr>
      <t xml:space="preserve"> SORTBY </t>
    </r>
    <r>
      <rPr>
        <sz val="12"/>
        <color theme="1"/>
        <rFont val="標楷體"/>
        <family val="4"/>
        <charset val="136"/>
      </rPr>
      <t>搭配</t>
    </r>
    <r>
      <rPr>
        <sz val="12"/>
        <color theme="1"/>
        <rFont val="Times New Roman"/>
        <family val="1"/>
      </rPr>
      <t> </t>
    </r>
    <r>
      <rPr>
        <sz val="12"/>
        <color rgb="FF006CAC"/>
        <rFont val="Times New Roman"/>
        <family val="1"/>
      </rPr>
      <t>RANDARRAY</t>
    </r>
    <r>
      <rPr>
        <sz val="12"/>
        <color theme="1"/>
        <rFont val="Times New Roman"/>
        <family val="1"/>
      </rPr>
      <t> </t>
    </r>
    <r>
      <rPr>
        <sz val="12"/>
        <color theme="1"/>
        <rFont val="標楷體"/>
        <family val="4"/>
        <charset val="136"/>
      </rPr>
      <t>和</t>
    </r>
    <r>
      <rPr>
        <sz val="12"/>
        <color theme="1"/>
        <rFont val="Times New Roman"/>
        <family val="1"/>
      </rPr>
      <t xml:space="preserve"> COUNTA </t>
    </r>
    <r>
      <rPr>
        <sz val="12"/>
        <color theme="1"/>
        <rFont val="標楷體"/>
        <family val="4"/>
        <charset val="136"/>
      </rPr>
      <t>以任意排列值的清單。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標楷體"/>
        <family val="4"/>
        <charset val="136"/>
      </rPr>
      <t>在此例中，</t>
    </r>
    <r>
      <rPr>
        <sz val="12"/>
        <color theme="1"/>
        <rFont val="Times New Roman"/>
        <family val="1"/>
      </rPr>
      <t xml:space="preserve">E2# </t>
    </r>
    <r>
      <rPr>
        <sz val="12"/>
        <color theme="1"/>
        <rFont val="標楷體"/>
        <family val="4"/>
        <charset val="136"/>
      </rPr>
      <t>是指從</t>
    </r>
    <r>
      <rPr>
        <sz val="12"/>
        <color theme="1"/>
        <rFont val="Times New Roman"/>
        <family val="1"/>
      </rPr>
      <t xml:space="preserve"> E2 </t>
    </r>
    <r>
      <rPr>
        <sz val="12"/>
        <color theme="1"/>
        <rFont val="標楷體"/>
        <family val="4"/>
        <charset val="136"/>
      </rPr>
      <t>儲存格開始的動態陣列範圍，是使用</t>
    </r>
    <r>
      <rPr>
        <sz val="12"/>
        <color theme="1"/>
        <rFont val="Times New Roman"/>
        <family val="1"/>
      </rPr>
      <t xml:space="preserve"> =</t>
    </r>
    <r>
      <rPr>
        <sz val="12"/>
        <color rgb="FF006CAC"/>
        <rFont val="Times New Roman"/>
        <family val="1"/>
      </rPr>
      <t>SEQUENCE</t>
    </r>
    <r>
      <rPr>
        <sz val="12"/>
        <color theme="1"/>
        <rFont val="Times New Roman"/>
        <family val="1"/>
      </rPr>
      <t xml:space="preserve">(10) </t>
    </r>
    <r>
      <rPr>
        <sz val="12"/>
        <color theme="1"/>
        <rFont val="標楷體"/>
        <family val="4"/>
        <charset val="136"/>
      </rPr>
      <t>產生。</t>
    </r>
    <r>
      <rPr>
        <sz val="12"/>
        <color theme="1"/>
        <rFont val="Times New Roman"/>
        <family val="1"/>
      </rPr>
      <t xml:space="preserve"> # </t>
    </r>
    <r>
      <rPr>
        <sz val="12"/>
        <color theme="1"/>
        <rFont val="標楷體"/>
        <family val="4"/>
        <charset val="136"/>
      </rPr>
      <t>符號稱為</t>
    </r>
    <r>
      <rPr>
        <sz val="12"/>
        <color rgb="FF006CAC"/>
        <rFont val="標楷體"/>
        <family val="4"/>
        <charset val="136"/>
      </rPr>
      <t>溢出範圍運算子</t>
    </r>
    <r>
      <rPr>
        <sz val="12"/>
        <color theme="1"/>
        <rFont val="標楷體"/>
        <family val="4"/>
        <charset val="136"/>
      </rPr>
      <t>。</t>
    </r>
  </si>
  <si>
    <r>
      <t>使用</t>
    </r>
    <r>
      <rPr>
        <sz val="12"/>
        <color theme="1"/>
        <rFont val="Times New Roman"/>
        <family val="1"/>
      </rPr>
      <t xml:space="preserve"> SORTBY </t>
    </r>
    <r>
      <rPr>
        <sz val="12"/>
        <color theme="1"/>
        <rFont val="標楷體"/>
        <family val="4"/>
        <charset val="136"/>
      </rPr>
      <t>按照高溫來排序溫度和雨量值的表格。</t>
    </r>
  </si>
  <si>
    <t>錯誤條件</t>
  </si>
  <si>
    <r>
      <t xml:space="preserve">by_array </t>
    </r>
    <r>
      <rPr>
        <sz val="12"/>
        <color theme="1"/>
        <rFont val="標楷體"/>
        <family val="4"/>
        <charset val="136"/>
      </rPr>
      <t>引數必須為一列高或一欄寬。</t>
    </r>
  </si>
  <si>
    <t>所有引數必須為相同大小。</t>
  </si>
  <si>
    <r>
      <t>如果排列順序引數不是</t>
    </r>
    <r>
      <rPr>
        <sz val="12"/>
        <color theme="1"/>
        <rFont val="Times New Roman"/>
        <family val="1"/>
      </rPr>
      <t xml:space="preserve"> -1 </t>
    </r>
    <r>
      <rPr>
        <sz val="12"/>
        <color theme="1"/>
        <rFont val="標楷體"/>
        <family val="4"/>
        <charset val="136"/>
      </rPr>
      <t>或</t>
    </r>
    <r>
      <rPr>
        <sz val="12"/>
        <color theme="1"/>
        <rFont val="Times New Roman"/>
        <family val="1"/>
      </rPr>
      <t xml:space="preserve"> 1</t>
    </r>
    <r>
      <rPr>
        <sz val="12"/>
        <color theme="1"/>
        <rFont val="標楷體"/>
        <family val="4"/>
        <charset val="136"/>
      </rPr>
      <t>，公式將導致</t>
    </r>
    <r>
      <rPr>
        <sz val="12"/>
        <color theme="1"/>
        <rFont val="Times New Roman"/>
        <family val="1"/>
      </rPr>
      <t xml:space="preserve"> #VALUE! </t>
    </r>
    <r>
      <rPr>
        <sz val="12"/>
        <color theme="1"/>
        <rFont val="標楷體"/>
        <family val="4"/>
        <charset val="136"/>
      </rPr>
      <t>錯誤。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標楷體"/>
        <family val="4"/>
        <charset val="136"/>
      </rPr>
      <t>如果您省略排序次序引數，</t>
    </r>
    <r>
      <rPr>
        <sz val="12"/>
        <color theme="1"/>
        <rFont val="Times New Roman"/>
        <family val="1"/>
      </rPr>
      <t xml:space="preserve">Excel </t>
    </r>
    <r>
      <rPr>
        <sz val="12"/>
        <color theme="1"/>
        <rFont val="標楷體"/>
        <family val="4"/>
        <charset val="136"/>
      </rPr>
      <t>會預設為遞增順序。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</si>
</sst>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105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50.6"/>
      <color rgb="FF1E1E1E"/>
      <name val="Segoe UI Light"/>
      <family val="2"/>
    </font>
    <font>
      <sz val="17.600000000000001"/>
      <color rgb="FF1E1E1E"/>
      <name val="Segoe UI"/>
      <family val="2"/>
    </font>
    <font>
      <b/>
      <sz val="17.600000000000001"/>
      <color rgb="FF1E1E1E"/>
      <name val="Segoe UI"/>
      <family val="2"/>
    </font>
    <font>
      <sz val="15.4"/>
      <color rgb="FF1E1E1E"/>
      <name val="Segoe UI"/>
      <family val="2"/>
    </font>
    <font>
      <b/>
      <sz val="15.4"/>
      <color rgb="FF1E1E1E"/>
      <name val="Segoe UI"/>
      <family val="2"/>
    </font>
    <font>
      <sz val="6"/>
      <color rgb="FF1E1E1E"/>
      <name val="Segoe UI"/>
      <family val="2"/>
    </font>
    <font>
      <b/>
      <sz val="11"/>
      <color rgb="FF1E1E1E"/>
      <name val="Segoe UI"/>
      <family val="2"/>
    </font>
    <font>
      <b/>
      <sz val="6"/>
      <color rgb="FF1E1E1E"/>
      <name val="Segoe UI"/>
      <family val="2"/>
    </font>
    <font>
      <sz val="6"/>
      <color rgb="FF006CAC"/>
      <name val="Segoe UI"/>
      <family val="2"/>
    </font>
    <font>
      <sz val="33"/>
      <color rgb="FF1E1E1E"/>
      <name val="Segoe UI Light"/>
      <family val="2"/>
    </font>
    <font>
      <sz val="17.600000000000001"/>
      <color rgb="FF006CAC"/>
      <name val="Segoe UI"/>
      <family val="2"/>
    </font>
    <font>
      <u/>
      <sz val="11"/>
      <color theme="10"/>
      <name val="新細明體"/>
      <family val="2"/>
      <scheme val="minor"/>
    </font>
    <font>
      <u/>
      <sz val="11"/>
      <color theme="10"/>
      <name val="新細明體"/>
      <family val="1"/>
      <charset val="136"/>
      <scheme val="minor"/>
    </font>
    <font>
      <sz val="9"/>
      <name val="新細明體"/>
      <family val="3"/>
      <charset val="136"/>
      <scheme val="minor"/>
    </font>
    <font>
      <sz val="12"/>
      <color rgb="FF1E1E1E"/>
      <name val="Segoe UI"/>
      <family val="2"/>
    </font>
    <font>
      <b/>
      <sz val="16"/>
      <color rgb="FFFF0000"/>
      <name val="Segoe UI"/>
      <family val="2"/>
    </font>
    <font>
      <sz val="16"/>
      <color rgb="FFFF0000"/>
      <name val="Segoe UI"/>
      <family val="2"/>
    </font>
    <font>
      <b/>
      <sz val="17.600000000000001"/>
      <color rgb="FFFF0000"/>
      <name val="Segoe UI"/>
      <family val="2"/>
    </font>
    <font>
      <sz val="17.600000000000001"/>
      <color rgb="FFFF0000"/>
      <name val="Segoe UI"/>
      <family val="2"/>
    </font>
    <font>
      <sz val="12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sz val="13.5"/>
      <color theme="1"/>
      <name val="Times New Roman"/>
      <family val="1"/>
    </font>
    <font>
      <sz val="13.5"/>
      <color theme="1"/>
      <name val="新細明體"/>
      <family val="1"/>
      <charset val="136"/>
      <scheme val="minor"/>
    </font>
    <font>
      <sz val="13.5"/>
      <color theme="1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0.5"/>
      <name val="標楷體"/>
      <family val="4"/>
      <charset val="136"/>
    </font>
    <font>
      <sz val="12"/>
      <name val="Times New Roman"/>
      <family val="1"/>
    </font>
    <font>
      <b/>
      <sz val="10.5"/>
      <color rgb="FF0000FF"/>
      <name val="標楷體"/>
      <family val="4"/>
      <charset val="136"/>
    </font>
    <font>
      <b/>
      <sz val="10.5"/>
      <color rgb="FF0000FF"/>
      <name val="Times New Roman"/>
      <family val="1"/>
    </font>
    <font>
      <b/>
      <sz val="10.5"/>
      <color rgb="FF0000FF"/>
      <name val="細明體"/>
      <family val="3"/>
      <charset val="136"/>
    </font>
    <font>
      <sz val="10"/>
      <name val="標楷體"/>
      <family val="4"/>
      <charset val="136"/>
    </font>
    <font>
      <sz val="10.5"/>
      <color rgb="FF000000"/>
      <name val="標楷體"/>
      <family val="4"/>
      <charset val="136"/>
    </font>
    <font>
      <sz val="10.5"/>
      <color rgb="FFFF0000"/>
      <name val="標楷體"/>
      <family val="4"/>
      <charset val="136"/>
    </font>
    <font>
      <sz val="10.5"/>
      <name val="Times New Roman"/>
      <family val="1"/>
    </font>
    <font>
      <sz val="10.5"/>
      <color rgb="FFFF0000"/>
      <name val="Times New Roman"/>
      <family val="1"/>
    </font>
    <font>
      <sz val="10.5"/>
      <color rgb="FF7030A0"/>
      <name val="標楷體"/>
      <family val="4"/>
      <charset val="136"/>
    </font>
    <font>
      <sz val="9"/>
      <name val="標楷體"/>
      <family val="4"/>
      <charset val="136"/>
    </font>
    <font>
      <u/>
      <sz val="12"/>
      <color theme="10"/>
      <name val="標楷體"/>
      <family val="4"/>
      <charset val="136"/>
    </font>
    <font>
      <b/>
      <sz val="10.5"/>
      <color rgb="FFFF0000"/>
      <name val="標楷體"/>
      <family val="4"/>
      <charset val="136"/>
    </font>
    <font>
      <u/>
      <sz val="12"/>
      <color rgb="FFFF0000"/>
      <name val="標楷體"/>
      <family val="4"/>
      <charset val="136"/>
    </font>
    <font>
      <b/>
      <sz val="10.5"/>
      <color theme="8"/>
      <name val="標楷體"/>
      <family val="4"/>
      <charset val="136"/>
    </font>
    <font>
      <sz val="12"/>
      <name val="標楷體"/>
      <family val="4"/>
      <charset val="136"/>
    </font>
    <font>
      <b/>
      <u/>
      <sz val="10.5"/>
      <color rgb="FFFF0000"/>
      <name val="標楷體"/>
      <family val="4"/>
      <charset val="136"/>
    </font>
    <font>
      <b/>
      <sz val="10.5"/>
      <name val="標楷體"/>
      <family val="4"/>
      <charset val="136"/>
    </font>
    <font>
      <b/>
      <sz val="11"/>
      <color rgb="FFFFFFFF"/>
      <name val="Corbel"/>
      <family val="2"/>
    </font>
    <font>
      <b/>
      <sz val="12"/>
      <color rgb="FF1E1E1E"/>
      <name val="Segoe UI"/>
      <family val="2"/>
    </font>
    <font>
      <b/>
      <sz val="12"/>
      <color rgb="FFFF0000"/>
      <name val="Segoe UI"/>
      <family val="2"/>
    </font>
    <font>
      <b/>
      <sz val="12"/>
      <color rgb="FFFF0000"/>
      <name val="新細明體"/>
      <family val="2"/>
      <charset val="136"/>
    </font>
    <font>
      <b/>
      <sz val="12"/>
      <color rgb="FFFA7D00"/>
      <name val="新細明體"/>
      <family val="2"/>
      <charset val="136"/>
      <scheme val="minor"/>
    </font>
    <font>
      <b/>
      <sz val="14"/>
      <color rgb="FFFA7D00"/>
      <name val="新細明體"/>
      <family val="2"/>
      <charset val="136"/>
      <scheme val="minor"/>
    </font>
    <font>
      <sz val="12"/>
      <color theme="1"/>
      <name val="Calibri"/>
      <family val="2"/>
    </font>
    <font>
      <sz val="12"/>
      <color rgb="FF1E1E1E"/>
      <name val="Times New Roman"/>
      <family val="1"/>
    </font>
    <font>
      <sz val="12"/>
      <color rgb="FF1E1E1E"/>
      <name val="標楷體"/>
      <family val="4"/>
      <charset val="136"/>
    </font>
    <font>
      <sz val="12"/>
      <color rgb="FF006CAC"/>
      <name val="標楷體"/>
      <family val="4"/>
      <charset val="136"/>
    </font>
    <font>
      <sz val="12"/>
      <color rgb="FF006CAC"/>
      <name val="Times New Roman"/>
      <family val="1"/>
    </font>
    <font>
      <b/>
      <sz val="12"/>
      <color rgb="FF1E1E1E"/>
      <name val="標楷體"/>
      <family val="4"/>
      <charset val="136"/>
    </font>
    <font>
      <sz val="12"/>
      <color rgb="FF0070C0"/>
      <name val="標楷體"/>
      <family val="4"/>
      <charset val="136"/>
    </font>
    <font>
      <b/>
      <sz val="12"/>
      <color rgb="FF0070C0"/>
      <name val="Segoe UI"/>
      <family val="2"/>
    </font>
    <font>
      <b/>
      <sz val="12"/>
      <color rgb="FF0070C0"/>
      <name val="標楷體"/>
      <family val="4"/>
      <charset val="136"/>
    </font>
    <font>
      <sz val="12"/>
      <color rgb="FF393939"/>
      <name val="標楷體"/>
      <family val="4"/>
      <charset val="136"/>
    </font>
    <font>
      <sz val="12"/>
      <color rgb="FF006CAC"/>
      <name val="Segoe UI"/>
      <family val="2"/>
    </font>
    <font>
      <sz val="12"/>
      <color rgb="FFFF0000"/>
      <name val="Segoe UI"/>
      <family val="2"/>
    </font>
    <font>
      <sz val="12"/>
      <color rgb="FFFF0000"/>
      <name val="標楷體"/>
      <family val="4"/>
      <charset val="136"/>
    </font>
    <font>
      <b/>
      <sz val="20"/>
      <color rgb="FF0070C0"/>
      <name val="Segoe UI Light"/>
      <family val="2"/>
    </font>
    <font>
      <b/>
      <sz val="20"/>
      <color rgb="FF0070C0"/>
      <name val="新細明體"/>
      <family val="1"/>
      <charset val="136"/>
    </font>
    <font>
      <sz val="16"/>
      <color rgb="FF000000"/>
      <name val="Times New Roman"/>
      <family val="1"/>
    </font>
    <font>
      <sz val="16"/>
      <color rgb="FF000000"/>
      <name val="標楷體"/>
      <family val="4"/>
      <charset val="136"/>
    </font>
    <font>
      <sz val="9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sz val="14"/>
      <color rgb="FF0070C0"/>
      <name val="Segoe UI"/>
      <family val="2"/>
    </font>
    <font>
      <sz val="14"/>
      <color rgb="FF0070C0"/>
      <name val="標楷體"/>
      <family val="4"/>
      <charset val="136"/>
    </font>
    <font>
      <b/>
      <sz val="14"/>
      <color rgb="FF1E1E1E"/>
      <name val="標楷體"/>
      <family val="4"/>
      <charset val="136"/>
    </font>
    <font>
      <b/>
      <sz val="14"/>
      <color rgb="FF0070C0"/>
      <name val="Segoe UI"/>
      <family val="2"/>
    </font>
    <font>
      <b/>
      <sz val="17"/>
      <color rgb="FF393939"/>
      <name val="標楷體"/>
      <family val="4"/>
      <charset val="136"/>
    </font>
    <font>
      <b/>
      <sz val="10.5"/>
      <color rgb="FF1E1E1E"/>
      <name val="Segoe UI"/>
      <family val="2"/>
    </font>
    <font>
      <b/>
      <sz val="10.5"/>
      <color rgb="FF1E1E1E"/>
      <name val="標楷體"/>
      <family val="4"/>
      <charset val="136"/>
    </font>
    <font>
      <sz val="10.5"/>
      <color rgb="FF1E1E1E"/>
      <name val="標楷體"/>
      <family val="4"/>
      <charset val="136"/>
    </font>
    <font>
      <sz val="10.5"/>
      <color rgb="FF1E1E1E"/>
      <name val="Segoe UI"/>
      <family val="2"/>
    </font>
    <font>
      <sz val="10.5"/>
      <color rgb="FF006CAC"/>
      <name val="Segoe UI"/>
      <family val="2"/>
    </font>
    <font>
      <sz val="10.5"/>
      <color rgb="FF006CAC"/>
      <name val="標楷體"/>
      <family val="4"/>
      <charset val="136"/>
    </font>
    <font>
      <sz val="14"/>
      <color rgb="FF1E1E1E"/>
      <name val="標楷體"/>
      <family val="4"/>
      <charset val="136"/>
    </font>
    <font>
      <sz val="19"/>
      <color rgb="FF006CAC"/>
      <name val="Segoe UI"/>
      <family val="2"/>
    </font>
    <font>
      <sz val="19"/>
      <color rgb="FF006CAC"/>
      <name val="標楷體"/>
      <family val="4"/>
      <charset val="136"/>
    </font>
    <font>
      <sz val="16"/>
      <color rgb="FF0070C0"/>
      <name val="Times New Roman"/>
      <family val="1"/>
    </font>
    <font>
      <sz val="16"/>
      <color rgb="FF0070C0"/>
      <name val="標楷體"/>
      <family val="4"/>
      <charset val="136"/>
    </font>
    <font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16"/>
      <color rgb="FF0070C0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12"/>
      <color rgb="FF227D51"/>
      <name val="標楷體"/>
      <family val="4"/>
      <charset val="136"/>
    </font>
    <font>
      <b/>
      <sz val="12"/>
      <color rgb="FF227D51"/>
      <name val="Times New Roman"/>
      <family val="1"/>
    </font>
    <font>
      <sz val="12"/>
      <color rgb="FF000000"/>
      <name val="標楷體"/>
      <family val="4"/>
      <charset val="136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0.5"/>
      <color theme="1"/>
      <name val="Times New Roman"/>
      <family val="1"/>
    </font>
    <font>
      <sz val="12"/>
      <color rgb="FF000000"/>
      <name val="Calibri"/>
      <family val="2"/>
    </font>
    <font>
      <sz val="12"/>
      <color theme="1"/>
      <name val="Wingdings"/>
      <charset val="2"/>
    </font>
    <font>
      <sz val="7"/>
      <color theme="1"/>
      <name val="Times New Roman"/>
      <family val="1"/>
    </font>
    <font>
      <sz val="12"/>
      <color rgb="FF006CAC"/>
      <name val="Calibri"/>
      <family val="2"/>
    </font>
    <font>
      <sz val="14"/>
      <color rgb="FF000000"/>
      <name val="標楷體"/>
      <family val="4"/>
      <charset val="136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rgb="FFDADADA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rgb="FF98A7B8"/>
      </left>
      <right style="thin">
        <color rgb="FF98A7B8"/>
      </right>
      <top style="thin">
        <color rgb="FF98A7B8"/>
      </top>
      <bottom style="thin">
        <color rgb="FF98A7B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23" borderId="6" applyNumberFormat="0" applyAlignment="0" applyProtection="0">
      <alignment vertical="center"/>
    </xf>
    <xf numFmtId="0" fontId="1" fillId="0" borderId="0">
      <alignment vertical="center"/>
    </xf>
    <xf numFmtId="0" fontId="72" fillId="0" borderId="0" applyNumberFormat="0" applyFill="0" applyBorder="0" applyAlignment="0" applyProtection="0">
      <alignment vertical="center"/>
    </xf>
  </cellStyleXfs>
  <cellXfs count="191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3" fillId="0" borderId="0" xfId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3" fillId="0" borderId="0" xfId="1" applyAlignment="1">
      <alignment horizontal="lef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2" fillId="4" borderId="1" xfId="2" applyFont="1" applyFill="1" applyBorder="1">
      <alignment vertical="center"/>
    </xf>
    <xf numFmtId="0" fontId="22" fillId="5" borderId="1" xfId="2" applyFont="1" applyFill="1" applyBorder="1">
      <alignment vertical="center"/>
    </xf>
    <xf numFmtId="0" fontId="22" fillId="6" borderId="1" xfId="2" applyFont="1" applyFill="1" applyBorder="1">
      <alignment vertical="center"/>
    </xf>
    <xf numFmtId="0" fontId="22" fillId="7" borderId="1" xfId="2" applyFont="1" applyFill="1" applyBorder="1">
      <alignment vertical="center"/>
    </xf>
    <xf numFmtId="0" fontId="21" fillId="0" borderId="0" xfId="2">
      <alignment vertical="center"/>
    </xf>
    <xf numFmtId="0" fontId="22" fillId="8" borderId="1" xfId="2" applyFont="1" applyFill="1" applyBorder="1">
      <alignment vertical="center"/>
    </xf>
    <xf numFmtId="0" fontId="21" fillId="9" borderId="0" xfId="2" applyFill="1">
      <alignment vertical="center"/>
    </xf>
    <xf numFmtId="0" fontId="21" fillId="10" borderId="0" xfId="2" applyFill="1">
      <alignment vertical="center"/>
    </xf>
    <xf numFmtId="0" fontId="21" fillId="10" borderId="0" xfId="2" quotePrefix="1" applyFill="1">
      <alignment vertical="center"/>
    </xf>
    <xf numFmtId="0" fontId="24" fillId="0" borderId="0" xfId="2" applyFont="1">
      <alignment vertical="center"/>
    </xf>
    <xf numFmtId="0" fontId="25" fillId="0" borderId="0" xfId="2" applyFont="1">
      <alignment vertical="center"/>
    </xf>
    <xf numFmtId="0" fontId="24" fillId="0" borderId="0" xfId="2" quotePrefix="1" applyFont="1">
      <alignment vertical="center"/>
    </xf>
    <xf numFmtId="0" fontId="21" fillId="0" borderId="0" xfId="2" quotePrefix="1">
      <alignment vertical="center"/>
    </xf>
    <xf numFmtId="0" fontId="27" fillId="11" borderId="2" xfId="3" applyFill="1" applyBorder="1" applyAlignment="1">
      <alignment horizontal="center" vertical="center"/>
    </xf>
    <xf numFmtId="0" fontId="29" fillId="12" borderId="2" xfId="4" applyFont="1" applyFill="1" applyBorder="1" applyAlignment="1">
      <alignment horizontal="center" vertical="center" wrapText="1"/>
    </xf>
    <xf numFmtId="0" fontId="29" fillId="12" borderId="2" xfId="4" applyFont="1" applyFill="1" applyBorder="1" applyAlignment="1">
      <alignment horizontal="center" vertical="center"/>
    </xf>
    <xf numFmtId="176" fontId="27" fillId="13" borderId="2" xfId="3" applyNumberFormat="1" applyFill="1" applyBorder="1" applyAlignment="1">
      <alignment horizontal="center" vertical="center"/>
    </xf>
    <xf numFmtId="0" fontId="30" fillId="11" borderId="2" xfId="2" applyFont="1" applyFill="1" applyBorder="1" applyAlignment="1">
      <alignment horizontal="center" vertical="center" wrapText="1"/>
    </xf>
    <xf numFmtId="0" fontId="27" fillId="0" borderId="0" xfId="3" applyAlignment="1">
      <alignment horizontal="center" vertical="center"/>
    </xf>
    <xf numFmtId="0" fontId="29" fillId="12" borderId="0" xfId="4" applyFont="1" applyFill="1" applyAlignment="1">
      <alignment horizontal="center" vertical="center" wrapText="1"/>
    </xf>
    <xf numFmtId="0" fontId="27" fillId="5" borderId="0" xfId="3" applyFill="1" applyAlignment="1">
      <alignment horizontal="center" vertical="center"/>
    </xf>
    <xf numFmtId="0" fontId="27" fillId="9" borderId="0" xfId="3" applyFill="1" applyAlignment="1">
      <alignment horizontal="center" vertical="center"/>
    </xf>
    <xf numFmtId="0" fontId="27" fillId="10" borderId="0" xfId="3" applyFill="1" applyAlignment="1">
      <alignment horizontal="center" vertical="center"/>
    </xf>
    <xf numFmtId="0" fontId="27" fillId="0" borderId="2" xfId="3" applyBorder="1" applyAlignment="1">
      <alignment horizontal="center" vertical="center"/>
    </xf>
    <xf numFmtId="0" fontId="31" fillId="0" borderId="2" xfId="4" applyFont="1" applyBorder="1" applyAlignment="1">
      <alignment vertical="center" wrapText="1"/>
    </xf>
    <xf numFmtId="0" fontId="31" fillId="0" borderId="2" xfId="4" applyFont="1" applyBorder="1" applyAlignment="1">
      <alignment horizontal="center" vertical="center" wrapText="1"/>
    </xf>
    <xf numFmtId="0" fontId="31" fillId="0" borderId="2" xfId="4" applyFont="1" applyBorder="1" applyAlignment="1">
      <alignment horizontal="justify" vertical="center" wrapText="1"/>
    </xf>
    <xf numFmtId="0" fontId="32" fillId="0" borderId="2" xfId="4" applyFont="1" applyBorder="1" applyAlignment="1">
      <alignment horizontal="center" vertical="center" wrapText="1"/>
    </xf>
    <xf numFmtId="0" fontId="32" fillId="0" borderId="2" xfId="4" applyFont="1" applyBorder="1">
      <alignment vertical="center"/>
    </xf>
    <xf numFmtId="176" fontId="27" fillId="0" borderId="2" xfId="3" applyNumberFormat="1" applyBorder="1">
      <alignment vertical="center"/>
    </xf>
    <xf numFmtId="0" fontId="33" fillId="0" borderId="2" xfId="4" applyFont="1" applyBorder="1" applyAlignment="1">
      <alignment horizontal="center" vertical="center" wrapText="1"/>
    </xf>
    <xf numFmtId="0" fontId="21" fillId="0" borderId="2" xfId="2" quotePrefix="1" applyBorder="1">
      <alignment vertical="center"/>
    </xf>
    <xf numFmtId="0" fontId="27" fillId="0" borderId="0" xfId="3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>
      <alignment horizontal="center" vertical="center" wrapText="1"/>
    </xf>
    <xf numFmtId="0" fontId="27" fillId="0" borderId="0" xfId="3" quotePrefix="1">
      <alignment vertical="center"/>
    </xf>
    <xf numFmtId="0" fontId="27" fillId="9" borderId="0" xfId="3" applyFill="1">
      <alignment vertical="center"/>
    </xf>
    <xf numFmtId="0" fontId="29" fillId="0" borderId="2" xfId="4" applyFont="1" applyBorder="1" applyAlignment="1">
      <alignment horizontal="center" vertical="center" wrapText="1"/>
    </xf>
    <xf numFmtId="0" fontId="34" fillId="0" borderId="2" xfId="4" applyFont="1" applyBorder="1" applyAlignment="1">
      <alignment horizontal="justify" vertical="center" wrapText="1"/>
    </xf>
    <xf numFmtId="0" fontId="29" fillId="0" borderId="2" xfId="4" applyFont="1" applyBorder="1">
      <alignment vertical="center"/>
    </xf>
    <xf numFmtId="0" fontId="35" fillId="0" borderId="2" xfId="4" applyFont="1" applyBorder="1" applyAlignment="1">
      <alignment horizontal="center" vertical="center" wrapText="1"/>
    </xf>
    <xf numFmtId="0" fontId="29" fillId="0" borderId="2" xfId="4" applyFont="1" applyBorder="1" applyAlignment="1">
      <alignment horizontal="justify" vertical="center" wrapText="1"/>
    </xf>
    <xf numFmtId="0" fontId="36" fillId="0" borderId="2" xfId="2" applyFont="1" applyBorder="1" applyAlignment="1">
      <alignment horizontal="center" vertical="center"/>
    </xf>
    <xf numFmtId="0" fontId="37" fillId="0" borderId="2" xfId="4" applyFont="1" applyBorder="1" applyAlignment="1">
      <alignment horizontal="center" vertical="center" wrapText="1"/>
    </xf>
    <xf numFmtId="0" fontId="38" fillId="0" borderId="2" xfId="2" applyFont="1" applyBorder="1">
      <alignment vertical="center"/>
    </xf>
    <xf numFmtId="0" fontId="22" fillId="14" borderId="0" xfId="2" applyFont="1" applyFill="1" applyAlignment="1"/>
    <xf numFmtId="0" fontId="37" fillId="0" borderId="2" xfId="4" applyFont="1" applyBorder="1">
      <alignment vertical="center"/>
    </xf>
    <xf numFmtId="0" fontId="32" fillId="0" borderId="2" xfId="4" applyFont="1" applyBorder="1" applyAlignment="1">
      <alignment horizontal="left" vertical="center" wrapText="1"/>
    </xf>
    <xf numFmtId="0" fontId="32" fillId="0" borderId="2" xfId="4" applyFont="1" applyBorder="1" applyAlignment="1">
      <alignment horizontal="left" vertical="center"/>
    </xf>
    <xf numFmtId="0" fontId="39" fillId="0" borderId="2" xfId="4" applyFont="1" applyBorder="1" applyAlignment="1">
      <alignment horizontal="center" vertical="center" wrapText="1"/>
    </xf>
    <xf numFmtId="0" fontId="31" fillId="0" borderId="2" xfId="4" applyFont="1" applyBorder="1" applyAlignment="1">
      <alignment horizontal="justify" vertical="center"/>
    </xf>
    <xf numFmtId="0" fontId="40" fillId="0" borderId="2" xfId="4" applyFont="1" applyBorder="1" applyAlignment="1">
      <alignment horizontal="justify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left" vertical="center" wrapText="1"/>
    </xf>
    <xf numFmtId="0" fontId="41" fillId="0" borderId="2" xfId="2" applyFont="1" applyBorder="1">
      <alignment vertical="center"/>
    </xf>
    <xf numFmtId="0" fontId="38" fillId="0" borderId="2" xfId="2" applyFont="1" applyBorder="1" applyAlignment="1">
      <alignment horizontal="center" vertical="center" wrapText="1"/>
    </xf>
    <xf numFmtId="0" fontId="36" fillId="0" borderId="2" xfId="4" applyFont="1" applyBorder="1" applyAlignment="1">
      <alignment horizontal="justify" vertical="center" wrapText="1"/>
    </xf>
    <xf numFmtId="0" fontId="36" fillId="0" borderId="2" xfId="4" applyFont="1" applyBorder="1" applyAlignment="1">
      <alignment horizontal="left" vertical="center"/>
    </xf>
    <xf numFmtId="0" fontId="37" fillId="0" borderId="2" xfId="2" applyFont="1" applyBorder="1" applyAlignment="1">
      <alignment horizontal="center" vertical="center" wrapText="1"/>
    </xf>
    <xf numFmtId="0" fontId="29" fillId="0" borderId="2" xfId="4" applyFont="1" applyBorder="1" applyAlignment="1">
      <alignment horizontal="left" vertical="center"/>
    </xf>
    <xf numFmtId="0" fontId="42" fillId="0" borderId="2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1" fillId="0" borderId="2" xfId="4" applyFont="1" applyBorder="1">
      <alignment vertical="center"/>
    </xf>
    <xf numFmtId="0" fontId="36" fillId="15" borderId="2" xfId="4" applyFont="1" applyFill="1" applyBorder="1" applyAlignment="1">
      <alignment horizontal="center" vertical="center" wrapText="1"/>
    </xf>
    <xf numFmtId="0" fontId="43" fillId="0" borderId="2" xfId="2" applyFont="1" applyBorder="1">
      <alignment vertical="center"/>
    </xf>
    <xf numFmtId="0" fontId="29" fillId="0" borderId="2" xfId="2" applyFont="1" applyBorder="1" applyAlignment="1">
      <alignment horizontal="center" vertical="center" wrapText="1"/>
    </xf>
    <xf numFmtId="0" fontId="29" fillId="0" borderId="2" xfId="2" applyFont="1" applyBorder="1" applyAlignment="1">
      <alignment horizontal="justify" vertical="center" wrapText="1"/>
    </xf>
    <xf numFmtId="0" fontId="37" fillId="0" borderId="2" xfId="2" applyFont="1" applyBorder="1">
      <alignment vertical="center"/>
    </xf>
    <xf numFmtId="0" fontId="21" fillId="0" borderId="2" xfId="2" applyBorder="1">
      <alignment vertical="center"/>
    </xf>
    <xf numFmtId="0" fontId="44" fillId="0" borderId="2" xfId="4" applyFont="1" applyBorder="1" applyAlignment="1">
      <alignment horizontal="center" vertical="center" wrapText="1"/>
    </xf>
    <xf numFmtId="0" fontId="44" fillId="0" borderId="2" xfId="4" applyFont="1" applyBorder="1" applyAlignment="1">
      <alignment horizontal="justify" vertical="center" wrapText="1"/>
    </xf>
    <xf numFmtId="0" fontId="45" fillId="0" borderId="2" xfId="4" applyFont="1" applyBorder="1">
      <alignment vertical="center"/>
    </xf>
    <xf numFmtId="0" fontId="35" fillId="0" borderId="2" xfId="4" applyFont="1" applyBorder="1" applyAlignment="1">
      <alignment horizontal="justify" vertical="center" wrapText="1"/>
    </xf>
    <xf numFmtId="0" fontId="35" fillId="0" borderId="2" xfId="4" applyFont="1" applyBorder="1">
      <alignment vertical="center"/>
    </xf>
    <xf numFmtId="0" fontId="46" fillId="0" borderId="2" xfId="4" applyFont="1" applyBorder="1" applyAlignment="1">
      <alignment horizontal="center" vertical="center" wrapText="1"/>
    </xf>
    <xf numFmtId="0" fontId="36" fillId="0" borderId="2" xfId="4" applyFont="1" applyBorder="1">
      <alignment vertical="center"/>
    </xf>
    <xf numFmtId="0" fontId="47" fillId="0" borderId="2" xfId="4" applyFont="1" applyBorder="1" applyAlignment="1">
      <alignment vertical="center" wrapText="1"/>
    </xf>
    <xf numFmtId="0" fontId="47" fillId="0" borderId="2" xfId="4" applyFont="1" applyBorder="1" applyAlignment="1">
      <alignment horizontal="center" vertical="center" wrapText="1"/>
    </xf>
    <xf numFmtId="0" fontId="27" fillId="0" borderId="2" xfId="4" applyBorder="1" applyAlignment="1">
      <alignment horizontal="center" vertical="center"/>
    </xf>
    <xf numFmtId="0" fontId="27" fillId="0" borderId="2" xfId="4" applyBorder="1">
      <alignment vertical="center"/>
    </xf>
    <xf numFmtId="0" fontId="27" fillId="0" borderId="0" xfId="4">
      <alignment vertical="center"/>
    </xf>
    <xf numFmtId="0" fontId="27" fillId="0" borderId="0" xfId="4" applyAlignment="1">
      <alignment horizontal="center" vertical="center"/>
    </xf>
    <xf numFmtId="176" fontId="27" fillId="0" borderId="0" xfId="3" applyNumberFormat="1">
      <alignment vertical="center"/>
    </xf>
    <xf numFmtId="0" fontId="27" fillId="16" borderId="2" xfId="3" applyFill="1" applyBorder="1" applyAlignment="1">
      <alignment horizontal="center" vertical="center"/>
    </xf>
    <xf numFmtId="0" fontId="48" fillId="17" borderId="3" xfId="2" applyFont="1" applyFill="1" applyBorder="1" applyAlignment="1">
      <alignment vertical="top" wrapText="1" readingOrder="1"/>
    </xf>
    <xf numFmtId="0" fontId="27" fillId="0" borderId="0" xfId="3" applyAlignment="1">
      <alignment vertical="center" wrapText="1"/>
    </xf>
    <xf numFmtId="0" fontId="48" fillId="17" borderId="3" xfId="2" applyFont="1" applyFill="1" applyBorder="1" applyAlignment="1">
      <alignment vertical="top" readingOrder="1"/>
    </xf>
    <xf numFmtId="0" fontId="29" fillId="7" borderId="0" xfId="4" applyFont="1" applyFill="1" applyAlignment="1">
      <alignment horizontal="center" vertical="center" wrapText="1"/>
    </xf>
    <xf numFmtId="0" fontId="27" fillId="7" borderId="0" xfId="3" applyFill="1">
      <alignment vertical="center"/>
    </xf>
    <xf numFmtId="0" fontId="31" fillId="18" borderId="0" xfId="4" applyFont="1" applyFill="1" applyAlignment="1">
      <alignment vertical="center" wrapText="1"/>
    </xf>
    <xf numFmtId="14" fontId="27" fillId="19" borderId="0" xfId="3" applyNumberFormat="1" applyFill="1">
      <alignment vertical="center"/>
    </xf>
    <xf numFmtId="0" fontId="27" fillId="19" borderId="0" xfId="3" applyFill="1">
      <alignment vertical="center"/>
    </xf>
    <xf numFmtId="176" fontId="27" fillId="19" borderId="2" xfId="3" applyNumberFormat="1" applyFill="1" applyBorder="1">
      <alignment vertical="center"/>
    </xf>
    <xf numFmtId="0" fontId="27" fillId="11" borderId="0" xfId="3" applyFill="1" applyAlignment="1">
      <alignment horizontal="center" vertical="center"/>
    </xf>
    <xf numFmtId="0" fontId="47" fillId="0" borderId="4" xfId="4" applyFont="1" applyBorder="1" applyAlignment="1">
      <alignment vertical="center" wrapText="1"/>
    </xf>
    <xf numFmtId="0" fontId="27" fillId="0" borderId="5" xfId="4" applyBorder="1">
      <alignment vertical="center"/>
    </xf>
    <xf numFmtId="0" fontId="0" fillId="0" borderId="0" xfId="0" quotePrefix="1"/>
    <xf numFmtId="0" fontId="0" fillId="10" borderId="0" xfId="0" applyFill="1"/>
    <xf numFmtId="0" fontId="29" fillId="20" borderId="2" xfId="4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49" fillId="3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49" fillId="2" borderId="0" xfId="0" applyFont="1" applyFill="1" applyAlignment="1">
      <alignment vertical="center"/>
    </xf>
    <xf numFmtId="0" fontId="0" fillId="0" borderId="0" xfId="0" applyAlignment="1">
      <alignment wrapText="1"/>
    </xf>
    <xf numFmtId="0" fontId="17" fillId="0" borderId="0" xfId="0" applyFont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0" fillId="21" borderId="0" xfId="0" applyFill="1"/>
    <xf numFmtId="0" fontId="0" fillId="0" borderId="0" xfId="0" quotePrefix="1" applyAlignment="1">
      <alignment wrapText="1"/>
    </xf>
    <xf numFmtId="0" fontId="50" fillId="0" borderId="0" xfId="0" applyFont="1" applyAlignment="1">
      <alignment vertical="center" wrapText="1"/>
    </xf>
    <xf numFmtId="14" fontId="0" fillId="0" borderId="0" xfId="0" applyNumberFormat="1"/>
    <xf numFmtId="0" fontId="0" fillId="22" borderId="0" xfId="0" applyFill="1"/>
    <xf numFmtId="0" fontId="0" fillId="5" borderId="0" xfId="0" applyFill="1"/>
    <xf numFmtId="0" fontId="50" fillId="0" borderId="0" xfId="0" quotePrefix="1" applyFont="1" applyAlignment="1">
      <alignment vertical="center"/>
    </xf>
    <xf numFmtId="0" fontId="45" fillId="12" borderId="2" xfId="4" applyFont="1" applyFill="1" applyBorder="1" applyAlignment="1">
      <alignment horizontal="center" vertical="center" wrapText="1"/>
    </xf>
    <xf numFmtId="0" fontId="21" fillId="0" borderId="0" xfId="2" applyFont="1">
      <alignment vertical="center"/>
    </xf>
    <xf numFmtId="0" fontId="53" fillId="23" borderId="6" xfId="5" applyFont="1">
      <alignment vertical="center"/>
    </xf>
    <xf numFmtId="0" fontId="5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3" fillId="24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 wrapText="1"/>
    </xf>
    <xf numFmtId="0" fontId="56" fillId="3" borderId="0" xfId="0" applyFont="1" applyFill="1" applyAlignment="1">
      <alignment vertical="center" wrapText="1"/>
    </xf>
    <xf numFmtId="0" fontId="0" fillId="3" borderId="0" xfId="0" applyFill="1" applyAlignment="1">
      <alignment vertical="top" wrapText="1"/>
    </xf>
    <xf numFmtId="0" fontId="0" fillId="3" borderId="7" xfId="0" applyFill="1" applyBorder="1" applyAlignment="1">
      <alignment vertical="top" wrapText="1"/>
    </xf>
    <xf numFmtId="0" fontId="49" fillId="3" borderId="7" xfId="0" applyFont="1" applyFill="1" applyBorder="1" applyAlignment="1">
      <alignment vertical="center" wrapText="1"/>
    </xf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21" fillId="25" borderId="0" xfId="2" applyFill="1">
      <alignment vertical="center"/>
    </xf>
    <xf numFmtId="0" fontId="45" fillId="25" borderId="2" xfId="4" applyFont="1" applyFill="1" applyBorder="1" applyAlignment="1">
      <alignment horizontal="center" vertical="center" wrapText="1"/>
    </xf>
    <xf numFmtId="0" fontId="69" fillId="0" borderId="0" xfId="6" applyFont="1">
      <alignment vertical="center"/>
    </xf>
    <xf numFmtId="0" fontId="1" fillId="0" borderId="0" xfId="6">
      <alignment vertical="center"/>
    </xf>
    <xf numFmtId="0" fontId="72" fillId="0" borderId="0" xfId="7" applyAlignment="1">
      <alignment vertical="center"/>
    </xf>
    <xf numFmtId="0" fontId="54" fillId="0" borderId="0" xfId="6" applyFont="1">
      <alignment vertical="center"/>
    </xf>
    <xf numFmtId="0" fontId="74" fillId="0" borderId="0" xfId="6" applyFont="1">
      <alignment vertical="center"/>
    </xf>
    <xf numFmtId="0" fontId="16" fillId="0" borderId="0" xfId="6" applyFont="1">
      <alignment vertical="center"/>
    </xf>
    <xf numFmtId="0" fontId="56" fillId="0" borderId="0" xfId="6" applyFont="1">
      <alignment vertical="center"/>
    </xf>
    <xf numFmtId="0" fontId="76" fillId="0" borderId="0" xfId="6" applyFont="1">
      <alignment vertical="center"/>
    </xf>
    <xf numFmtId="0" fontId="77" fillId="0" borderId="0" xfId="6" applyFont="1">
      <alignment vertical="center"/>
    </xf>
    <xf numFmtId="0" fontId="78" fillId="24" borderId="0" xfId="6" applyFont="1" applyFill="1">
      <alignment vertical="center"/>
    </xf>
    <xf numFmtId="0" fontId="77" fillId="3" borderId="0" xfId="6" applyFont="1" applyFill="1">
      <alignment vertical="center"/>
    </xf>
    <xf numFmtId="0" fontId="56" fillId="3" borderId="0" xfId="6" applyFont="1" applyFill="1">
      <alignment vertical="center"/>
    </xf>
    <xf numFmtId="0" fontId="56" fillId="3" borderId="7" xfId="6" applyFont="1" applyFill="1" applyBorder="1">
      <alignment vertical="center"/>
    </xf>
    <xf numFmtId="0" fontId="79" fillId="0" borderId="0" xfId="6" applyFont="1">
      <alignment vertical="center"/>
    </xf>
    <xf numFmtId="0" fontId="80" fillId="0" borderId="0" xfId="6" applyFont="1">
      <alignment vertical="center"/>
    </xf>
    <xf numFmtId="0" fontId="66" fillId="0" borderId="0" xfId="6" applyFont="1">
      <alignment vertical="center"/>
    </xf>
    <xf numFmtId="0" fontId="81" fillId="0" borderId="0" xfId="6" applyFont="1">
      <alignment vertical="center"/>
    </xf>
    <xf numFmtId="0" fontId="82" fillId="0" borderId="0" xfId="6" applyFont="1">
      <alignment vertical="center"/>
    </xf>
    <xf numFmtId="0" fontId="85" fillId="0" borderId="0" xfId="6" applyFont="1">
      <alignment vertical="center"/>
    </xf>
    <xf numFmtId="0" fontId="55" fillId="0" borderId="0" xfId="6" applyFont="1">
      <alignment vertical="center"/>
    </xf>
    <xf numFmtId="0" fontId="88" fillId="0" borderId="0" xfId="6" applyFont="1">
      <alignment vertical="center"/>
    </xf>
    <xf numFmtId="0" fontId="72" fillId="0" borderId="0" xfId="7">
      <alignment vertical="center"/>
    </xf>
    <xf numFmtId="0" fontId="90" fillId="0" borderId="0" xfId="6" applyFont="1">
      <alignment vertical="center"/>
    </xf>
    <xf numFmtId="0" fontId="91" fillId="0" borderId="0" xfId="6" applyFont="1">
      <alignment vertical="center"/>
    </xf>
    <xf numFmtId="0" fontId="93" fillId="0" borderId="0" xfId="6" applyFont="1">
      <alignment vertical="center"/>
    </xf>
    <xf numFmtId="0" fontId="94" fillId="0" borderId="0" xfId="6" applyFont="1">
      <alignment vertical="center"/>
    </xf>
    <xf numFmtId="0" fontId="95" fillId="0" borderId="0" xfId="6" applyFont="1">
      <alignment vertical="center"/>
    </xf>
    <xf numFmtId="0" fontId="93" fillId="24" borderId="8" xfId="6" applyFont="1" applyFill="1" applyBorder="1" applyAlignment="1">
      <alignment vertical="center" wrapText="1"/>
    </xf>
    <xf numFmtId="0" fontId="96" fillId="24" borderId="9" xfId="6" applyFont="1" applyFill="1" applyBorder="1" applyAlignment="1">
      <alignment vertical="center" wrapText="1"/>
    </xf>
    <xf numFmtId="0" fontId="97" fillId="3" borderId="10" xfId="6" applyFont="1" applyFill="1" applyBorder="1" applyAlignment="1">
      <alignment vertical="center" wrapText="1"/>
    </xf>
    <xf numFmtId="0" fontId="96" fillId="3" borderId="12" xfId="6" applyFont="1" applyFill="1" applyBorder="1" applyAlignment="1">
      <alignment vertical="center" wrapText="1"/>
    </xf>
    <xf numFmtId="0" fontId="99" fillId="0" borderId="0" xfId="6" applyFont="1">
      <alignment vertical="center"/>
    </xf>
    <xf numFmtId="0" fontId="96" fillId="0" borderId="0" xfId="6" applyFont="1">
      <alignment vertical="center"/>
    </xf>
    <xf numFmtId="0" fontId="101" fillId="0" borderId="0" xfId="6" applyFont="1" applyAlignment="1">
      <alignment horizontal="left" vertical="center" indent="2"/>
    </xf>
    <xf numFmtId="0" fontId="72" fillId="0" borderId="0" xfId="7" applyAlignment="1">
      <alignment horizontal="left" vertical="center" indent="2"/>
    </xf>
    <xf numFmtId="0" fontId="104" fillId="0" borderId="0" xfId="6" applyFont="1">
      <alignment vertical="center"/>
    </xf>
    <xf numFmtId="0" fontId="56" fillId="3" borderId="0" xfId="0" applyFont="1" applyFill="1" applyAlignment="1">
      <alignment vertical="center" wrapText="1"/>
    </xf>
    <xf numFmtId="0" fontId="96" fillId="3" borderId="11" xfId="6" applyFont="1" applyFill="1" applyBorder="1" applyAlignment="1">
      <alignment vertical="center" wrapText="1"/>
    </xf>
    <xf numFmtId="0" fontId="96" fillId="3" borderId="12" xfId="6" applyFont="1" applyFill="1" applyBorder="1" applyAlignment="1">
      <alignment vertical="center" wrapText="1"/>
    </xf>
  </cellXfs>
  <cellStyles count="8">
    <cellStyle name="一般" xfId="0" builtinId="0"/>
    <cellStyle name="一般 2" xfId="2" xr:uid="{0A355310-1E01-4C26-9552-400FCCC392E5}"/>
    <cellStyle name="一般 2 2" xfId="3" xr:uid="{DD8775FC-2FCD-43D1-B24A-BDF6EA51BCEB}"/>
    <cellStyle name="一般 2 3 3" xfId="4" xr:uid="{45620D2D-3038-4FF6-94A0-CF8D1DB2B9DC}"/>
    <cellStyle name="一般 3" xfId="6" xr:uid="{6250AADE-2AE0-44D8-9D1A-73DE670C5285}"/>
    <cellStyle name="計算方式" xfId="5" builtinId="22"/>
    <cellStyle name="超連結" xfId="1" builtinId="8"/>
    <cellStyle name="超連結 2" xfId="7" xr:uid="{C096F47F-CE1A-401E-8933-73D049849942}"/>
  </cellStyles>
  <dxfs count="386"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indexed="43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7</xdr:row>
      <xdr:rowOff>102256</xdr:rowOff>
    </xdr:from>
    <xdr:to>
      <xdr:col>1</xdr:col>
      <xdr:colOff>2491649</xdr:colOff>
      <xdr:row>7</xdr:row>
      <xdr:rowOff>3037113</xdr:rowOff>
    </xdr:to>
    <xdr:pic>
      <xdr:nvPicPr>
        <xdr:cNvPr id="3" name="圖片 5" descr="使用 UNIQUE 函數來排序名稱清單">
          <a:extLst>
            <a:ext uri="{FF2B5EF4-FFF2-40B4-BE49-F238E27FC236}">
              <a16:creationId xmlns:a16="http://schemas.microsoft.com/office/drawing/2014/main" id="{EB8BFD15-2572-478D-8A9B-8A2D5104F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343" y="3890485"/>
          <a:ext cx="2301149" cy="293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201641</xdr:colOff>
      <xdr:row>29</xdr:row>
      <xdr:rowOff>103412</xdr:rowOff>
    </xdr:from>
    <xdr:to>
      <xdr:col>1</xdr:col>
      <xdr:colOff>2448901</xdr:colOff>
      <xdr:row>30</xdr:row>
      <xdr:rowOff>5441</xdr:rowOff>
    </xdr:to>
    <xdr:pic>
      <xdr:nvPicPr>
        <xdr:cNvPr id="4" name="圖片 4" descr="使用 UNIQUE 搭配 SORT 以遞增順序傳回名稱清單">
          <a:extLst>
            <a:ext uri="{FF2B5EF4-FFF2-40B4-BE49-F238E27FC236}">
              <a16:creationId xmlns:a16="http://schemas.microsoft.com/office/drawing/2014/main" id="{9666B1B2-FE13-4E76-B2DF-223E1EE16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484" y="14031683"/>
          <a:ext cx="2247260" cy="3058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231121</xdr:colOff>
      <xdr:row>35</xdr:row>
      <xdr:rowOff>141513</xdr:rowOff>
    </xdr:from>
    <xdr:to>
      <xdr:col>1</xdr:col>
      <xdr:colOff>4321629</xdr:colOff>
      <xdr:row>35</xdr:row>
      <xdr:rowOff>3907971</xdr:rowOff>
    </xdr:to>
    <xdr:pic>
      <xdr:nvPicPr>
        <xdr:cNvPr id="5" name="圖片 3" descr="使用 UNIQUE 將occurs_once引數設為 true，以傳回只發生一次的名稱清單。">
          <a:extLst>
            <a:ext uri="{FF2B5EF4-FFF2-40B4-BE49-F238E27FC236}">
              <a16:creationId xmlns:a16="http://schemas.microsoft.com/office/drawing/2014/main" id="{A15BC1FC-3568-496B-AC25-B1455D752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64" y="18369642"/>
          <a:ext cx="4090508" cy="3766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141517</xdr:colOff>
      <xdr:row>41</xdr:row>
      <xdr:rowOff>293914</xdr:rowOff>
    </xdr:from>
    <xdr:to>
      <xdr:col>1</xdr:col>
      <xdr:colOff>4561117</xdr:colOff>
      <xdr:row>41</xdr:row>
      <xdr:rowOff>2748643</xdr:rowOff>
    </xdr:to>
    <xdr:pic>
      <xdr:nvPicPr>
        <xdr:cNvPr id="6" name="圖片 2" descr="在多個範圍中使用 UNIQUE，將 [名字]/[姓氏] 欄串連為 [全名]。">
          <a:extLst>
            <a:ext uri="{FF2B5EF4-FFF2-40B4-BE49-F238E27FC236}">
              <a16:creationId xmlns:a16="http://schemas.microsoft.com/office/drawing/2014/main" id="{FCE554B3-F79F-4819-867C-42791682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60" y="24139071"/>
          <a:ext cx="4419600" cy="245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70757</xdr:colOff>
      <xdr:row>51</xdr:row>
      <xdr:rowOff>146956</xdr:rowOff>
    </xdr:from>
    <xdr:to>
      <xdr:col>1</xdr:col>
      <xdr:colOff>4599236</xdr:colOff>
      <xdr:row>51</xdr:row>
      <xdr:rowOff>2846956</xdr:rowOff>
    </xdr:to>
    <xdr:pic>
      <xdr:nvPicPr>
        <xdr:cNvPr id="7" name="圖片 1" descr="使用 UNIQUE 傳回銷售人員清單。">
          <a:extLst>
            <a:ext uri="{FF2B5EF4-FFF2-40B4-BE49-F238E27FC236}">
              <a16:creationId xmlns:a16="http://schemas.microsoft.com/office/drawing/2014/main" id="{C87ECA71-22F4-4D1A-8A42-76EEDEB20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9184599"/>
          <a:ext cx="4528479" cy="27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250372</xdr:colOff>
      <xdr:row>5</xdr:row>
      <xdr:rowOff>152400</xdr:rowOff>
    </xdr:from>
    <xdr:to>
      <xdr:col>1</xdr:col>
      <xdr:colOff>2525486</xdr:colOff>
      <xdr:row>5</xdr:row>
      <xdr:rowOff>2509158</xdr:rowOff>
    </xdr:to>
    <xdr:pic>
      <xdr:nvPicPr>
        <xdr:cNvPr id="8" name="圖片 6" descr="使用 =UNIQUE (B2：B11) 傳回唯一數位清單的範例">
          <a:extLst>
            <a:ext uri="{FF2B5EF4-FFF2-40B4-BE49-F238E27FC236}">
              <a16:creationId xmlns:a16="http://schemas.microsoft.com/office/drawing/2014/main" id="{97561CBA-6DC5-43BF-9331-C1B9213F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215" y="1377043"/>
          <a:ext cx="2275114" cy="2356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311150</xdr:rowOff>
    </xdr:from>
    <xdr:to>
      <xdr:col>12</xdr:col>
      <xdr:colOff>357414</xdr:colOff>
      <xdr:row>19</xdr:row>
      <xdr:rowOff>74386</xdr:rowOff>
    </xdr:to>
    <xdr:pic>
      <xdr:nvPicPr>
        <xdr:cNvPr id="2" name="圖片 1" descr="FILTER 函數 - 按照產品 (蘋果) 篩選地區">
          <a:extLst>
            <a:ext uri="{FF2B5EF4-FFF2-40B4-BE49-F238E27FC236}">
              <a16:creationId xmlns:a16="http://schemas.microsoft.com/office/drawing/2014/main" id="{2AF0778E-DE7A-4DA0-A242-F39926F30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150" y="311150"/>
          <a:ext cx="4808764" cy="4125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381907</xdr:colOff>
      <xdr:row>6</xdr:row>
      <xdr:rowOff>285750</xdr:rowOff>
    </xdr:from>
    <xdr:to>
      <xdr:col>3</xdr:col>
      <xdr:colOff>301171</xdr:colOff>
      <xdr:row>6</xdr:row>
      <xdr:rowOff>4411436</xdr:rowOff>
    </xdr:to>
    <xdr:pic>
      <xdr:nvPicPr>
        <xdr:cNvPr id="2" name="圖片 1" descr="FILTER 函數 - 按照產品 (蘋果) 篩選地區">
          <a:extLst>
            <a:ext uri="{FF2B5EF4-FFF2-40B4-BE49-F238E27FC236}">
              <a16:creationId xmlns:a16="http://schemas.microsoft.com/office/drawing/2014/main" id="{B1C98F58-9DC5-4E33-B1A2-529009FB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07" y="2400300"/>
          <a:ext cx="4808764" cy="4125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658586</xdr:colOff>
      <xdr:row>29</xdr:row>
      <xdr:rowOff>190501</xdr:rowOff>
    </xdr:from>
    <xdr:to>
      <xdr:col>1</xdr:col>
      <xdr:colOff>1469572</xdr:colOff>
      <xdr:row>29</xdr:row>
      <xdr:rowOff>2307772</xdr:rowOff>
    </xdr:to>
    <xdr:pic>
      <xdr:nvPicPr>
        <xdr:cNvPr id="3" name="圖片 2" descr="使用 FILTER 搭配乘號運算子 (*) 以傳回 (A5:D20) 陣列範圍中，擁有 Apples AND 且在 East 區域的所有值。">
          <a:extLst>
            <a:ext uri="{FF2B5EF4-FFF2-40B4-BE49-F238E27FC236}">
              <a16:creationId xmlns:a16="http://schemas.microsoft.com/office/drawing/2014/main" id="{AA38CBA7-203B-4699-8335-C9E48CFED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86" y="13171715"/>
          <a:ext cx="3135086" cy="2117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283029</xdr:colOff>
      <xdr:row>34</xdr:row>
      <xdr:rowOff>146956</xdr:rowOff>
    </xdr:from>
    <xdr:to>
      <xdr:col>1</xdr:col>
      <xdr:colOff>1692729</xdr:colOff>
      <xdr:row>34</xdr:row>
      <xdr:rowOff>2302328</xdr:rowOff>
    </xdr:to>
    <xdr:pic>
      <xdr:nvPicPr>
        <xdr:cNvPr id="4" name="圖片 3" descr="使用 FILTER 搭配 SORT 函數以傳回陣列範圍 (A5:D20) 中，擁有蘋果且在東部地區的所有值，然後按照遞減順序來排序單位。">
          <a:extLst>
            <a:ext uri="{FF2B5EF4-FFF2-40B4-BE49-F238E27FC236}">
              <a16:creationId xmlns:a16="http://schemas.microsoft.com/office/drawing/2014/main" id="{F89C2EAB-2404-426F-8AB5-9B96954FA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9" y="17803585"/>
          <a:ext cx="3733800" cy="215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38</xdr:row>
      <xdr:rowOff>32657</xdr:rowOff>
    </xdr:from>
    <xdr:to>
      <xdr:col>1</xdr:col>
      <xdr:colOff>1676400</xdr:colOff>
      <xdr:row>38</xdr:row>
      <xdr:rowOff>2699657</xdr:rowOff>
    </xdr:to>
    <xdr:pic>
      <xdr:nvPicPr>
        <xdr:cNvPr id="5" name="圖片 4" descr="合併使用 FILTER 和 SORT – 按照 Product (Apple) OR 也按照 Region (East) 篩選">
          <a:extLst>
            <a:ext uri="{FF2B5EF4-FFF2-40B4-BE49-F238E27FC236}">
              <a16:creationId xmlns:a16="http://schemas.microsoft.com/office/drawing/2014/main" id="{00A42049-7052-4527-826B-1E59FC78E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21357771"/>
          <a:ext cx="3646714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206827</xdr:colOff>
      <xdr:row>8</xdr:row>
      <xdr:rowOff>217714</xdr:rowOff>
    </xdr:from>
    <xdr:to>
      <xdr:col>11</xdr:col>
      <xdr:colOff>587827</xdr:colOff>
      <xdr:row>19</xdr:row>
      <xdr:rowOff>212271</xdr:rowOff>
    </xdr:to>
    <xdr:pic>
      <xdr:nvPicPr>
        <xdr:cNvPr id="2" name="圖片 3" descr="使用 SORT 函數來排序範圍資料。 我們在這個例子中使用 =SORT(A2:A17) 來排序 [地區]，接著將公式複製到儲存格 H2 和 J2 來排序 [銷售代表] 姓名和 [產品]。">
          <a:extLst>
            <a:ext uri="{FF2B5EF4-FFF2-40B4-BE49-F238E27FC236}">
              <a16:creationId xmlns:a16="http://schemas.microsoft.com/office/drawing/2014/main" id="{A2637C38-0341-439F-B195-C89BAD32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698" y="2084614"/>
          <a:ext cx="4953000" cy="276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332015</xdr:colOff>
      <xdr:row>30</xdr:row>
      <xdr:rowOff>250372</xdr:rowOff>
    </xdr:from>
    <xdr:to>
      <xdr:col>1</xdr:col>
      <xdr:colOff>3140528</xdr:colOff>
      <xdr:row>30</xdr:row>
      <xdr:rowOff>2043455</xdr:rowOff>
    </xdr:to>
    <xdr:pic>
      <xdr:nvPicPr>
        <xdr:cNvPr id="3" name="圖片 2" descr="以遞減排序範圍值。">
          <a:extLst>
            <a:ext uri="{FF2B5EF4-FFF2-40B4-BE49-F238E27FC236}">
              <a16:creationId xmlns:a16="http://schemas.microsoft.com/office/drawing/2014/main" id="{0CF9EB78-295D-4E0E-858E-58276B867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458" y="7287986"/>
          <a:ext cx="2808513" cy="179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244927</xdr:colOff>
      <xdr:row>33</xdr:row>
      <xdr:rowOff>224851</xdr:rowOff>
    </xdr:from>
    <xdr:to>
      <xdr:col>4</xdr:col>
      <xdr:colOff>131367</xdr:colOff>
      <xdr:row>33</xdr:row>
      <xdr:rowOff>2530927</xdr:rowOff>
    </xdr:to>
    <xdr:pic>
      <xdr:nvPicPr>
        <xdr:cNvPr id="4" name="圖片 1" descr="同時使用 SORT 和 FILTER 來以遞減排序範圍值，並限制受排序的值必須超過 5,000。">
          <a:extLst>
            <a:ext uri="{FF2B5EF4-FFF2-40B4-BE49-F238E27FC236}">
              <a16:creationId xmlns:a16="http://schemas.microsoft.com/office/drawing/2014/main" id="{E0E1D9A4-0A43-48B8-8B9A-9C3301FC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370" y="10430208"/>
          <a:ext cx="6036868" cy="2306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642258</xdr:colOff>
      <xdr:row>8</xdr:row>
      <xdr:rowOff>152400</xdr:rowOff>
    </xdr:from>
    <xdr:to>
      <xdr:col>8</xdr:col>
      <xdr:colOff>54430</xdr:colOff>
      <xdr:row>19</xdr:row>
      <xdr:rowOff>38100</xdr:rowOff>
    </xdr:to>
    <xdr:pic>
      <xdr:nvPicPr>
        <xdr:cNvPr id="2" name="圖片 4" descr="使用 SORTBY 來排序範圍。 在此例中，我們使用了 =SORTBY(D2:E9,E2:E9) 來按照人員的年齡，以遞增順序來排序他們的名稱清單。">
          <a:extLst>
            <a:ext uri="{FF2B5EF4-FFF2-40B4-BE49-F238E27FC236}">
              <a16:creationId xmlns:a16="http://schemas.microsoft.com/office/drawing/2014/main" id="{E3C5977D-CE50-4260-8148-D42C6E364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7515" y="1981200"/>
          <a:ext cx="2677886" cy="225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27215</xdr:colOff>
      <xdr:row>25</xdr:row>
      <xdr:rowOff>136074</xdr:rowOff>
    </xdr:from>
    <xdr:to>
      <xdr:col>12</xdr:col>
      <xdr:colOff>332013</xdr:colOff>
      <xdr:row>33</xdr:row>
      <xdr:rowOff>3703</xdr:rowOff>
    </xdr:to>
    <xdr:pic>
      <xdr:nvPicPr>
        <xdr:cNvPr id="3" name="圖片 3" descr="將表格先按照地區以遞增順序來排序，然後按照每個人的年齡以遞減順序來排序。">
          <a:extLst>
            <a:ext uri="{FF2B5EF4-FFF2-40B4-BE49-F238E27FC236}">
              <a16:creationId xmlns:a16="http://schemas.microsoft.com/office/drawing/2014/main" id="{3DDEEDED-88E8-4999-99B1-098CE5666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615" y="5611588"/>
          <a:ext cx="5529941" cy="1609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16330</xdr:colOff>
      <xdr:row>35</xdr:row>
      <xdr:rowOff>168730</xdr:rowOff>
    </xdr:from>
    <xdr:to>
      <xdr:col>11</xdr:col>
      <xdr:colOff>489857</xdr:colOff>
      <xdr:row>45</xdr:row>
      <xdr:rowOff>210952</xdr:rowOff>
    </xdr:to>
    <xdr:pic>
      <xdr:nvPicPr>
        <xdr:cNvPr id="4" name="圖片 2" descr="使用 SORTBY 搭配 RANDARRAY 和 COUNTA。 在此例中，E2# 是指從 E2 開始的整個範圍，是使用 =SEQUENCE(10) 來產生。 # 符號稱為溢出範圍運算子。">
          <a:extLst>
            <a:ext uri="{FF2B5EF4-FFF2-40B4-BE49-F238E27FC236}">
              <a16:creationId xmlns:a16="http://schemas.microsoft.com/office/drawing/2014/main" id="{B71A9DD6-9E3D-42E1-9541-8E0FB9E3D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730" y="7810501"/>
          <a:ext cx="5045527" cy="220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27213</xdr:colOff>
      <xdr:row>49</xdr:row>
      <xdr:rowOff>76200</xdr:rowOff>
    </xdr:from>
    <xdr:to>
      <xdr:col>14</xdr:col>
      <xdr:colOff>27213</xdr:colOff>
      <xdr:row>59</xdr:row>
      <xdr:rowOff>156583</xdr:rowOff>
    </xdr:to>
    <xdr:pic>
      <xdr:nvPicPr>
        <xdr:cNvPr id="5" name="圖片 1" descr="使用 SORTBY 按照高溫來排序溫度和雨量值的表格。">
          <a:extLst>
            <a:ext uri="{FF2B5EF4-FFF2-40B4-BE49-F238E27FC236}">
              <a16:creationId xmlns:a16="http://schemas.microsoft.com/office/drawing/2014/main" id="{AAB2E03C-78D3-468F-ACD9-0A7A8F46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613" y="10733314"/>
          <a:ext cx="6531429" cy="2203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d/Documents/teaching/excel2019fun/ppt/vlookup/Xlookup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OOKUP語法"/>
      <sheetName val="國家代码"/>
      <sheetName val="staff"/>
      <sheetName val="item"/>
      <sheetName val="範例1"/>
      <sheetName val="範例2"/>
      <sheetName val="範例3"/>
      <sheetName val="範例4"/>
      <sheetName val="範例5"/>
      <sheetName val="範例6"/>
      <sheetName val="vlookup1"/>
      <sheetName val="countifs"/>
      <sheetName val="sumifs"/>
      <sheetName val="averageifs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組別</v>
          </cell>
          <cell r="C1" t="str">
            <v>Code_dpt</v>
          </cell>
        </row>
        <row r="2">
          <cell r="B2" t="str">
            <v>行政室</v>
          </cell>
          <cell r="C2" t="str">
            <v>A</v>
          </cell>
        </row>
        <row r="3">
          <cell r="B3" t="str">
            <v>教學組</v>
          </cell>
          <cell r="C3" t="str">
            <v>B</v>
          </cell>
        </row>
        <row r="4">
          <cell r="B4" t="str">
            <v>作業組</v>
          </cell>
          <cell r="C4" t="str">
            <v>C</v>
          </cell>
        </row>
        <row r="5">
          <cell r="B5" t="str">
            <v>網路組</v>
          </cell>
          <cell r="C5" t="str">
            <v>D</v>
          </cell>
        </row>
        <row r="6">
          <cell r="B6" t="str">
            <v>程式組</v>
          </cell>
          <cell r="C6" t="str">
            <v>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10</v>
    <v>8</v>
    <v>3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zh-tw/office/sortby-%E5%87%BD%E6%95%B8-cd2d7a62-1b93-435c-b561-d6a35134f28f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support.microsoft.com/zh-tw/office/%E5%A6%82%E4%BD%95%E4%BF%AE%E6%AD%A3-ref-%E9%8C%AF%E8%AA%A4-822c8e46-e610-4d02-bf29-ec4b8c5ff4be" TargetMode="External"/><Relationship Id="rId7" Type="http://schemas.openxmlformats.org/officeDocument/2006/relationships/hyperlink" Target="https://support.microsoft.com/zh-tw/office/sort-%E5%87%BD%E6%95%B8-22f63bd0-ccc8-492f-953d-c20e8e44b86c" TargetMode="External"/><Relationship Id="rId12" Type="http://schemas.openxmlformats.org/officeDocument/2006/relationships/hyperlink" Target="https://support.microsoft.com/zh-tw/office/%E9%9A%B1%E5%90%AB%E4%BA%A4%E9%9B%86%E9%81%8B%E7%AE%97%E5%AD%90-ce3be07b-0101-4450-a24e-c1c999be2b34" TargetMode="External"/><Relationship Id="rId2" Type="http://schemas.openxmlformats.org/officeDocument/2006/relationships/hyperlink" Target="https://support.microsoft.com/zh-tw/office/%E5%A6%82%E4%BD%95%E4%BF%AE%E6%AD%A3-calc-%E9%8C%AF%E8%AA%A4-d6ee03c5-daf6-426a-8df5-4b284730ab1b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https://support.microsoft.com/zh-tw/office/sequence-%E5%87%BD%E6%95%B8-57467a98-57e0-4817-9f14-2eb78519ca90" TargetMode="External"/><Relationship Id="rId11" Type="http://schemas.openxmlformats.org/officeDocument/2006/relationships/hyperlink" Target="https://support.microsoft.com/zh-tw/office/%E5%8B%95%E6%85%8B%E9%99%A3%E5%88%97%E5%85%AC%E5%BC%8F%E8%88%87%E6%BA%A2%E5%87%BA%E9%99%A3%E5%88%97%E8%A1%8C%E7%82%BA-205c6b06-03ba-4151-89a1-87a7eb36e531" TargetMode="External"/><Relationship Id="rId5" Type="http://schemas.openxmlformats.org/officeDocument/2006/relationships/hyperlink" Target="https://support.microsoft.com/zh-tw/office/randarray-%E5%87%BD%E6%95%B8-21261e55-3bec-4885-86a6-8b0a47fd4d33" TargetMode="External"/><Relationship Id="rId10" Type="http://schemas.openxmlformats.org/officeDocument/2006/relationships/hyperlink" Target="https://support.microsoft.com/zh-tw/office/%E5%A6%82%E4%BD%95%E4%BF%AE%E6%AD%A3-spill-%E9%8C%AF%E8%AA%A4-ffe0f555-b479-4a17-a6e2-ef9cc9ad4023" TargetMode="External"/><Relationship Id="rId4" Type="http://schemas.openxmlformats.org/officeDocument/2006/relationships/hyperlink" Target="https://support.microsoft.com/zh-tw/office/%E5%9C%A8%E7%9B%B8%E5%B0%8D-%E7%B5%95%E5%B0%8D%E8%88%87%E6%B7%B7%E5%90%88%E5%8F%83%E7%85%A7%E4%B9%8B%E9%96%93%E5%88%87%E6%8F%9B-dfec08cd-ae65-4f56-839e-5f0d8d0baca9" TargetMode="External"/><Relationship Id="rId9" Type="http://schemas.openxmlformats.org/officeDocument/2006/relationships/hyperlink" Target="https://support.microsoft.com/zh-tw/office/unique-%E5%87%BD%E6%95%B8-c5ab87fd-30a3-4ce9-9d1a-40204fb85e1e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zh-tw/office/sortby-%E5%87%BD%E6%95%B8-cd2d7a62-1b93-435c-b561-d6a35134f28f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https://support.microsoft.com/zh-tw/office/%E5%A6%82%E4%BD%95%E4%BF%AE%E6%AD%A3-ref-%E9%8C%AF%E8%AA%A4-822c8e46-e610-4d02-bf29-ec4b8c5ff4be" TargetMode="External"/><Relationship Id="rId7" Type="http://schemas.openxmlformats.org/officeDocument/2006/relationships/hyperlink" Target="https://support.microsoft.com/zh-tw/office/sequence-%E5%87%BD%E6%95%B8-57467a98-57e0-4817-9f14-2eb78519ca90" TargetMode="External"/><Relationship Id="rId12" Type="http://schemas.openxmlformats.org/officeDocument/2006/relationships/hyperlink" Target="https://support.microsoft.com/zh-tw/office/%E9%9A%B1%E5%90%AB%E4%BA%A4%E9%9B%86%E9%81%8B%E7%AE%97%E5%AD%90-ce3be07b-0101-4450-a24e-c1c999be2b34" TargetMode="External"/><Relationship Id="rId2" Type="http://schemas.openxmlformats.org/officeDocument/2006/relationships/hyperlink" Target="https://support.microsoft.com/zh-tw/office/sortby-%E5%87%BD%E6%95%B8-cd2d7a62-1b93-435c-b561-d6a35134f28f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https://support.microsoft.com/zh-tw/office/randarray-%E5%87%BD%E6%95%B8-21261e55-3bec-4885-86a6-8b0a47fd4d33" TargetMode="External"/><Relationship Id="rId11" Type="http://schemas.openxmlformats.org/officeDocument/2006/relationships/hyperlink" Target="https://support.microsoft.com/zh-tw/office/%E5%8B%95%E6%85%8B%E9%99%A3%E5%88%97%E5%85%AC%E5%BC%8F%E8%88%87%E6%BA%A2%E5%87%BA%E9%99%A3%E5%88%97%E8%A1%8C%E7%82%BA-205c6b06-03ba-4151-89a1-87a7eb36e531" TargetMode="External"/><Relationship Id="rId5" Type="http://schemas.openxmlformats.org/officeDocument/2006/relationships/hyperlink" Target="https://support.microsoft.com/zh-tw/office/filter-%E5%87%BD%E6%95%B8-f4f7cb66-82eb-4767-8f7c-4877ad80c759" TargetMode="External"/><Relationship Id="rId10" Type="http://schemas.openxmlformats.org/officeDocument/2006/relationships/hyperlink" Target="https://support.microsoft.com/zh-tw/office/%E5%A6%82%E4%BD%95%E4%BF%AE%E6%AD%A3-spill-%E9%8C%AF%E8%AA%A4-ffe0f555-b479-4a17-a6e2-ef9cc9ad4023" TargetMode="External"/><Relationship Id="rId4" Type="http://schemas.openxmlformats.org/officeDocument/2006/relationships/hyperlink" Target="https://support.microsoft.com/zh-tw/office/filter-%E5%87%BD%E6%95%B8-f4f7cb66-82eb-4767-8f7c-4877ad80c759" TargetMode="External"/><Relationship Id="rId9" Type="http://schemas.openxmlformats.org/officeDocument/2006/relationships/hyperlink" Target="https://support.microsoft.com/zh-tw/office/unique-%E5%87%BD%E6%95%B8-c5ab87fd-30a3-4ce9-9d1a-40204fb85e1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support.microsoft.com/zh-tw/office/%E5%A6%82%E4%BD%95%E4%BF%AE%E6%AD%A3-ref-%E9%8C%AF%E8%AA%A4-822c8e46-e610-4d02-bf29-ec4b8c5ff4be" TargetMode="External"/><Relationship Id="rId1" Type="http://schemas.openxmlformats.org/officeDocument/2006/relationships/hyperlink" Target="javascript: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upport.microsoft.com/zh-tw/office/sort-%E5%87%BD%E6%95%B8-22f63bd0-ccc8-492f-953d-c20e8e44b86c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support.microsoft.com/zh-tw/office/excel-%E8%A1%A8%E6%A0%BC%E6%A6%82%E8%A7%80-7ab0bb7d-3a9e-4b56-a3c9-6c94334e492c" TargetMode="External"/><Relationship Id="rId7" Type="http://schemas.openxmlformats.org/officeDocument/2006/relationships/hyperlink" Target="https://support.microsoft.com/zh-tw/office/sequence-%E5%87%BD%E6%95%B8-57467a98-57e0-4817-9f14-2eb78519ca90" TargetMode="External"/><Relationship Id="rId12" Type="http://schemas.openxmlformats.org/officeDocument/2006/relationships/hyperlink" Target="https://support.microsoft.com/zh-tw/office/%E9%9A%B1%E5%90%AB%E4%BA%A4%E9%9B%86%E9%81%8B%E7%AE%97%E5%AD%90-ce3be07b-0101-4450-a24e-c1c999be2b34" TargetMode="External"/><Relationship Id="rId2" Type="http://schemas.openxmlformats.org/officeDocument/2006/relationships/hyperlink" Target="https://support.microsoft.com/zh-tw/office/%E5%A6%82%E4%BD%95%E4%BF%AE%E6%AD%A3-ref-%E9%8C%AF%E8%AA%A4-822c8e46-e610-4d02-bf29-ec4b8c5ff4be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https://support.microsoft.com/zh-tw/office/randarray-%E5%87%BD%E6%95%B8-21261e55-3bec-4885-86a6-8b0a47fd4d33" TargetMode="External"/><Relationship Id="rId11" Type="http://schemas.openxmlformats.org/officeDocument/2006/relationships/hyperlink" Target="https://support.microsoft.com/zh-tw/office/%E5%8B%95%E6%85%8B%E9%99%A3%E5%88%97%E5%85%AC%E5%BC%8F%E8%88%87%E6%BA%A2%E5%87%BA%E9%99%A3%E5%88%97%E8%A1%8C%E7%82%BA-205c6b06-03ba-4151-89a1-87a7eb36e531" TargetMode="External"/><Relationship Id="rId5" Type="http://schemas.openxmlformats.org/officeDocument/2006/relationships/hyperlink" Target="https://support.microsoft.com/zh-tw/office/filter-%E5%87%BD%E6%95%B8-f4f7cb66-82eb-4767-8f7c-4877ad80c759" TargetMode="External"/><Relationship Id="rId10" Type="http://schemas.openxmlformats.org/officeDocument/2006/relationships/hyperlink" Target="https://support.microsoft.com/zh-tw/office/%E5%A6%82%E4%BD%95%E4%BF%AE%E6%AD%A3-spill-%E9%8C%AF%E8%AA%A4-ffe0f555-b479-4a17-a6e2-ef9cc9ad4023" TargetMode="External"/><Relationship Id="rId4" Type="http://schemas.openxmlformats.org/officeDocument/2006/relationships/hyperlink" Target="https://support.microsoft.com/zh-tw/office/sort-%E5%87%BD%E6%95%B8-22f63bd0-ccc8-492f-953d-c20e8e44b86c" TargetMode="External"/><Relationship Id="rId9" Type="http://schemas.openxmlformats.org/officeDocument/2006/relationships/hyperlink" Target="https://support.microsoft.com/zh-tw/office/sortby-%E5%87%BD%E6%95%B8-cd2d7a62-1b93-435c-b561-d6a35134f28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7C77-3E85-4B30-8E1A-959C733BEB5A}">
  <sheetPr>
    <tabColor theme="9" tint="0.79998168889431442"/>
  </sheetPr>
  <dimension ref="A1:Q68"/>
  <sheetViews>
    <sheetView workbookViewId="0">
      <selection activeCell="J19" sqref="J19"/>
    </sheetView>
  </sheetViews>
  <sheetFormatPr defaultColWidth="8.83203125" defaultRowHeight="16.75" x14ac:dyDescent="0.4"/>
  <cols>
    <col min="1" max="2" width="8.83203125" style="98"/>
    <col min="3" max="3" width="10.9140625" style="22" customWidth="1"/>
    <col min="4" max="4" width="18.33203125" style="98" bestFit="1" customWidth="1"/>
    <col min="5" max="6" width="8.83203125" style="22"/>
    <col min="7" max="7" width="9.25" style="22" bestFit="1" customWidth="1"/>
    <col min="8" max="8" width="8.83203125" style="133"/>
    <col min="9" max="9" width="23.25" style="22" bestFit="1" customWidth="1"/>
    <col min="10" max="11" width="8.83203125" style="22"/>
    <col min="12" max="12" width="9.25" style="22" bestFit="1" customWidth="1"/>
    <col min="13" max="13" width="8.83203125" style="133"/>
    <col min="14" max="15" width="23.25" style="22" bestFit="1" customWidth="1"/>
    <col min="16" max="16" width="8.83203125" style="22"/>
    <col min="17" max="17" width="23.25" style="22" bestFit="1" customWidth="1"/>
    <col min="18" max="16384" width="8.83203125" style="22"/>
  </cols>
  <sheetData>
    <row r="1" spans="1:17" ht="20.149999999999999" x14ac:dyDescent="0.4">
      <c r="A1" s="32" t="s">
        <v>623</v>
      </c>
      <c r="B1" s="32" t="s">
        <v>623</v>
      </c>
      <c r="C1" s="111" t="s">
        <v>622</v>
      </c>
      <c r="D1" s="32" t="s">
        <v>625</v>
      </c>
      <c r="G1" s="134" t="s">
        <v>840</v>
      </c>
      <c r="H1" s="151" t="str" cm="1">
        <f t="array" ref="H1:H7">_xlfn.UNIQUE(A:A)</f>
        <v>組別</v>
      </c>
      <c r="I1" s="151" t="str" cm="1">
        <f t="array" ref="I1:I18">_xlfn.UNIQUE(staff2!E:E)</f>
        <v>職稱</v>
      </c>
      <c r="L1" s="134" t="s">
        <v>840</v>
      </c>
      <c r="M1" s="151" t="str" cm="1">
        <f t="array" ref="M1:M7">_xlfn._xlws.SORT(_xlfn.UNIQUE(A:A))</f>
        <v>行政室</v>
      </c>
      <c r="N1" s="132" t="str" cm="1">
        <f t="array" ref="N1:N52">_xlfn._xlws.SORT(_xlfn.UNIQUE(staff2!D:D),1,1,FALSE)</f>
        <v>石馥瑄</v>
      </c>
      <c r="O1" s="132" t="str" cm="1">
        <f t="array" ref="O1:O18">_xlfn._xlws.SORT(_xlfn.UNIQUE(staff2!E:E))</f>
        <v>主任</v>
      </c>
      <c r="Q1" s="132"/>
    </row>
    <row r="2" spans="1:17" x14ac:dyDescent="0.4">
      <c r="A2" s="42" t="s">
        <v>632</v>
      </c>
      <c r="B2" s="42" t="s">
        <v>632</v>
      </c>
      <c r="C2" s="36" t="s">
        <v>818</v>
      </c>
      <c r="D2" s="44" t="s">
        <v>634</v>
      </c>
      <c r="H2" s="133" t="str">
        <v>行政室</v>
      </c>
      <c r="I2" s="22" t="str">
        <v>主任</v>
      </c>
      <c r="M2" s="133" t="str">
        <v>作業組</v>
      </c>
      <c r="N2" s="22" t="str">
        <v>江介宏</v>
      </c>
      <c r="O2" s="22" t="str">
        <v>全職工讀生</v>
      </c>
    </row>
    <row r="3" spans="1:17" x14ac:dyDescent="0.4">
      <c r="A3" s="42" t="s">
        <v>632</v>
      </c>
      <c r="B3" s="42" t="s">
        <v>658</v>
      </c>
      <c r="C3" s="36" t="s">
        <v>819</v>
      </c>
      <c r="D3" s="56" t="s">
        <v>641</v>
      </c>
      <c r="H3" s="133" t="str">
        <v>教學組</v>
      </c>
      <c r="I3" s="22" t="str">
        <v>幹事</v>
      </c>
      <c r="M3" s="133" t="str">
        <v>教學組</v>
      </c>
      <c r="N3" s="22" t="str">
        <v>江培文</v>
      </c>
      <c r="O3" s="22" t="str">
        <v>技士</v>
      </c>
    </row>
    <row r="4" spans="1:17" x14ac:dyDescent="0.4">
      <c r="A4" s="42" t="s">
        <v>632</v>
      </c>
      <c r="B4" s="42" t="s">
        <v>673</v>
      </c>
      <c r="C4" s="36" t="s">
        <v>820</v>
      </c>
      <c r="D4" s="59" t="s">
        <v>645</v>
      </c>
      <c r="H4" s="133" t="str">
        <v>作業組</v>
      </c>
      <c r="I4" s="22" t="str">
        <v>編審</v>
      </c>
      <c r="M4" s="133" t="str">
        <v>組別</v>
      </c>
      <c r="N4" s="22" t="str">
        <v>李  杰</v>
      </c>
      <c r="O4" s="22" t="str">
        <v>技工</v>
      </c>
    </row>
    <row r="5" spans="1:17" x14ac:dyDescent="0.4">
      <c r="A5" s="42" t="s">
        <v>632</v>
      </c>
      <c r="B5" s="42" t="s">
        <v>708</v>
      </c>
      <c r="C5" s="36" t="s">
        <v>821</v>
      </c>
      <c r="D5" s="59" t="s">
        <v>649</v>
      </c>
      <c r="H5" s="133" t="str">
        <v>網路組</v>
      </c>
      <c r="I5" s="22" t="str">
        <v>副理</v>
      </c>
      <c r="M5" s="133" t="str">
        <v>程式組</v>
      </c>
      <c r="N5" s="22" t="str">
        <v>李美雯</v>
      </c>
      <c r="O5" s="22" t="str">
        <v>技正</v>
      </c>
    </row>
    <row r="6" spans="1:17" x14ac:dyDescent="0.4">
      <c r="A6" s="42" t="s">
        <v>632</v>
      </c>
      <c r="B6" s="42" t="s">
        <v>752</v>
      </c>
      <c r="C6" s="36" t="s">
        <v>822</v>
      </c>
      <c r="D6" s="59" t="s">
        <v>653</v>
      </c>
      <c r="H6" s="133" t="str">
        <v>程式組</v>
      </c>
      <c r="I6" s="22" t="str">
        <v>全職工讀生</v>
      </c>
      <c r="M6" s="133" t="str">
        <v>網路組</v>
      </c>
      <c r="N6" s="22" t="str">
        <v>李墨軒</v>
      </c>
      <c r="O6" s="22" t="str">
        <v>系統分析設計師</v>
      </c>
    </row>
    <row r="7" spans="1:17" x14ac:dyDescent="0.4">
      <c r="A7" s="42" t="s">
        <v>658</v>
      </c>
      <c r="B7" s="22"/>
      <c r="D7" s="59" t="s">
        <v>660</v>
      </c>
      <c r="H7" s="133">
        <v>0</v>
      </c>
      <c r="I7" s="22" t="str">
        <v>組長</v>
      </c>
      <c r="M7" s="133">
        <v>0</v>
      </c>
      <c r="N7" s="22" t="str">
        <v>沈宜儒</v>
      </c>
      <c r="O7" s="22" t="str">
        <v>研究助理</v>
      </c>
    </row>
    <row r="8" spans="1:17" x14ac:dyDescent="0.4">
      <c r="A8" s="42" t="s">
        <v>658</v>
      </c>
      <c r="B8" s="22"/>
      <c r="D8" s="65" t="s">
        <v>664</v>
      </c>
      <c r="I8" s="22" t="str">
        <v>經理</v>
      </c>
      <c r="N8" s="22" t="str">
        <v>辛  宜</v>
      </c>
      <c r="O8" s="22" t="str">
        <v>計畫研究專員</v>
      </c>
    </row>
    <row r="9" spans="1:17" x14ac:dyDescent="0.4">
      <c r="A9" s="42" t="s">
        <v>658</v>
      </c>
      <c r="B9" s="22"/>
      <c r="D9" s="69" t="s">
        <v>678</v>
      </c>
      <c r="I9" s="22" t="str">
        <v>程式設計師兼副組長</v>
      </c>
      <c r="N9" s="150" t="str">
        <v>姓名</v>
      </c>
      <c r="O9" s="22" t="str">
        <v>副理</v>
      </c>
    </row>
    <row r="10" spans="1:17" x14ac:dyDescent="0.4">
      <c r="A10" s="42" t="s">
        <v>658</v>
      </c>
      <c r="B10" s="22"/>
      <c r="D10" s="59" t="s">
        <v>713</v>
      </c>
      <c r="I10" s="22" t="str">
        <v>程式設計師</v>
      </c>
      <c r="N10" s="22" t="str">
        <v>林子南</v>
      </c>
      <c r="O10" s="22" t="str">
        <v>組長</v>
      </c>
    </row>
    <row r="11" spans="1:17" x14ac:dyDescent="0.4">
      <c r="A11" s="42" t="s">
        <v>673</v>
      </c>
      <c r="B11" s="22"/>
      <c r="D11" s="74" t="s">
        <v>720</v>
      </c>
      <c r="I11" s="22" t="str">
        <v>技正</v>
      </c>
      <c r="N11" s="22" t="str">
        <v>林佳慧</v>
      </c>
      <c r="O11" s="22" t="str">
        <v>程式設計師</v>
      </c>
    </row>
    <row r="12" spans="1:17" x14ac:dyDescent="0.4">
      <c r="A12" s="42" t="s">
        <v>673</v>
      </c>
      <c r="B12" s="22"/>
      <c r="D12" s="59" t="s">
        <v>768</v>
      </c>
      <c r="I12" s="22" t="str">
        <v>研究助理</v>
      </c>
      <c r="N12" s="22" t="str">
        <v>林盈蓁</v>
      </c>
      <c r="O12" s="22" t="str">
        <v>程式設計師兼副組長</v>
      </c>
    </row>
    <row r="13" spans="1:17" x14ac:dyDescent="0.4">
      <c r="A13" s="42" t="s">
        <v>673</v>
      </c>
      <c r="B13" s="22"/>
      <c r="D13" s="90" t="s">
        <v>741</v>
      </c>
      <c r="I13" s="22" t="str">
        <v>計畫研究專員</v>
      </c>
      <c r="N13" s="22" t="str">
        <v>林維真</v>
      </c>
      <c r="O13" s="22" t="str">
        <v>幹事</v>
      </c>
    </row>
    <row r="14" spans="1:17" x14ac:dyDescent="0.4">
      <c r="A14" s="42" t="s">
        <v>673</v>
      </c>
      <c r="B14" s="22"/>
      <c r="D14" s="59" t="s">
        <v>807</v>
      </c>
      <c r="I14" s="22" t="str">
        <v>技工</v>
      </c>
      <c r="N14" s="22" t="str">
        <v>邵喻美</v>
      </c>
      <c r="O14" s="22" t="str">
        <v>幹事兼副組長</v>
      </c>
    </row>
    <row r="15" spans="1:17" x14ac:dyDescent="0.4">
      <c r="A15" s="42" t="s">
        <v>673</v>
      </c>
      <c r="B15" s="22"/>
      <c r="D15" s="59" t="s">
        <v>760</v>
      </c>
      <c r="I15" s="22" t="str">
        <v>幹事兼副組長</v>
      </c>
      <c r="N15" s="22" t="str">
        <v>洪嘉駿</v>
      </c>
      <c r="O15" s="22" t="str">
        <v>經理</v>
      </c>
    </row>
    <row r="16" spans="1:17" x14ac:dyDescent="0.4">
      <c r="A16" s="42" t="s">
        <v>673</v>
      </c>
      <c r="B16" s="22"/>
      <c r="D16" s="59" t="s">
        <v>730</v>
      </c>
      <c r="I16" s="22">
        <v>0</v>
      </c>
      <c r="N16" s="22" t="str">
        <v>唐瑤瑤</v>
      </c>
      <c r="O16" s="22" t="str">
        <v>編審</v>
      </c>
    </row>
    <row r="17" spans="1:15" x14ac:dyDescent="0.4">
      <c r="A17" s="42" t="s">
        <v>673</v>
      </c>
      <c r="B17" s="22"/>
      <c r="D17" s="44" t="s">
        <v>737</v>
      </c>
      <c r="I17" s="22" t="str">
        <v>技士</v>
      </c>
      <c r="N17" s="22" t="str">
        <v>高鈺盛</v>
      </c>
      <c r="O17" s="150" t="str">
        <v>職稱</v>
      </c>
    </row>
    <row r="18" spans="1:15" x14ac:dyDescent="0.4">
      <c r="A18" s="42" t="s">
        <v>673</v>
      </c>
      <c r="B18" s="22"/>
      <c r="I18" s="22" t="str">
        <v>系統分析設計師</v>
      </c>
      <c r="N18" s="22" t="str">
        <v>張如媚</v>
      </c>
      <c r="O18" s="22">
        <v>0</v>
      </c>
    </row>
    <row r="19" spans="1:15" x14ac:dyDescent="0.4">
      <c r="A19" s="42" t="s">
        <v>673</v>
      </c>
      <c r="B19" s="22"/>
      <c r="N19" s="22" t="str">
        <v>張書元</v>
      </c>
    </row>
    <row r="20" spans="1:15" x14ac:dyDescent="0.4">
      <c r="A20" s="42" t="s">
        <v>673</v>
      </c>
      <c r="B20" s="22"/>
      <c r="D20"/>
      <c r="N20" s="22" t="str">
        <v>張素芬</v>
      </c>
    </row>
    <row r="21" spans="1:15" x14ac:dyDescent="0.4">
      <c r="A21" s="42" t="s">
        <v>673</v>
      </c>
      <c r="B21" s="22"/>
      <c r="D21"/>
      <c r="N21" s="22" t="str">
        <v>張傑生</v>
      </c>
    </row>
    <row r="22" spans="1:15" x14ac:dyDescent="0.4">
      <c r="A22" s="42" t="s">
        <v>708</v>
      </c>
      <c r="B22" s="22"/>
      <c r="D22"/>
      <c r="N22" s="22" t="str">
        <v>曹桂漪</v>
      </c>
    </row>
    <row r="23" spans="1:15" x14ac:dyDescent="0.4">
      <c r="A23" s="42" t="s">
        <v>708</v>
      </c>
      <c r="B23" s="22"/>
      <c r="D23"/>
      <c r="N23" s="22" t="str">
        <v>許可欣</v>
      </c>
    </row>
    <row r="24" spans="1:15" x14ac:dyDescent="0.4">
      <c r="A24" s="42" t="s">
        <v>708</v>
      </c>
      <c r="B24" s="22"/>
      <c r="D24"/>
      <c r="N24" s="22" t="str">
        <v>許家瑜</v>
      </c>
    </row>
    <row r="25" spans="1:15" x14ac:dyDescent="0.4">
      <c r="A25" s="42" t="s">
        <v>708</v>
      </c>
      <c r="B25" s="22"/>
      <c r="D25"/>
      <c r="N25" s="22" t="str">
        <v>許凱平</v>
      </c>
    </row>
    <row r="26" spans="1:15" x14ac:dyDescent="0.4">
      <c r="A26" s="42" t="s">
        <v>708</v>
      </c>
      <c r="B26" s="22"/>
      <c r="D26"/>
      <c r="N26" s="22" t="str">
        <v>陳永樵</v>
      </c>
    </row>
    <row r="27" spans="1:15" x14ac:dyDescent="0.4">
      <c r="A27" s="42" t="s">
        <v>708</v>
      </c>
      <c r="B27" s="22"/>
      <c r="D27"/>
      <c r="N27" s="22" t="str">
        <v>陳怡如</v>
      </c>
    </row>
    <row r="28" spans="1:15" x14ac:dyDescent="0.4">
      <c r="A28" s="42" t="s">
        <v>708</v>
      </c>
      <c r="B28" s="22"/>
      <c r="D28"/>
      <c r="N28" s="22" t="str">
        <v>陳玟諭</v>
      </c>
    </row>
    <row r="29" spans="1:15" x14ac:dyDescent="0.4">
      <c r="A29" s="42" t="s">
        <v>708</v>
      </c>
      <c r="B29" s="22"/>
      <c r="D29"/>
      <c r="N29" s="22" t="str">
        <v>陳雨廷</v>
      </c>
    </row>
    <row r="30" spans="1:15" x14ac:dyDescent="0.4">
      <c r="A30" s="42" t="s">
        <v>708</v>
      </c>
      <c r="B30" s="22"/>
      <c r="D30"/>
      <c r="N30" s="22" t="str">
        <v>陳俊佑</v>
      </c>
    </row>
    <row r="31" spans="1:15" x14ac:dyDescent="0.4">
      <c r="A31" s="42" t="s">
        <v>708</v>
      </c>
      <c r="B31" s="22"/>
      <c r="D31"/>
      <c r="N31" s="22" t="str">
        <v>陳郁文</v>
      </c>
    </row>
    <row r="32" spans="1:15" x14ac:dyDescent="0.4">
      <c r="A32" s="42" t="s">
        <v>708</v>
      </c>
      <c r="B32" s="22"/>
      <c r="D32"/>
      <c r="N32" s="22" t="str">
        <v>陳啟煌</v>
      </c>
    </row>
    <row r="33" spans="1:14" x14ac:dyDescent="0.4">
      <c r="A33" s="42" t="s">
        <v>708</v>
      </c>
      <c r="B33" s="22"/>
      <c r="D33"/>
      <c r="N33" s="22" t="str">
        <v>陳淑萍</v>
      </c>
    </row>
    <row r="34" spans="1:14" x14ac:dyDescent="0.4">
      <c r="A34" s="42" t="s">
        <v>752</v>
      </c>
      <c r="B34" s="22"/>
      <c r="D34"/>
      <c r="N34" s="22" t="str">
        <v>陳雅君</v>
      </c>
    </row>
    <row r="35" spans="1:14" x14ac:dyDescent="0.4">
      <c r="A35" s="42" t="s">
        <v>752</v>
      </c>
      <c r="B35" s="22"/>
      <c r="D35"/>
      <c r="N35" s="22" t="str">
        <v>傅潔瑩</v>
      </c>
    </row>
    <row r="36" spans="1:14" x14ac:dyDescent="0.4">
      <c r="A36" s="42" t="s">
        <v>752</v>
      </c>
      <c r="B36" s="22"/>
      <c r="D36"/>
      <c r="N36" s="22" t="str">
        <v>曾保彰</v>
      </c>
    </row>
    <row r="37" spans="1:14" x14ac:dyDescent="0.4">
      <c r="A37" s="42" t="s">
        <v>752</v>
      </c>
      <c r="B37" s="22"/>
      <c r="D37"/>
      <c r="N37" s="22" t="str">
        <v>游子興</v>
      </c>
    </row>
    <row r="38" spans="1:14" x14ac:dyDescent="0.4">
      <c r="A38" s="42" t="s">
        <v>752</v>
      </c>
      <c r="B38" s="22"/>
      <c r="D38"/>
      <c r="N38" s="22" t="str">
        <v>游麗華</v>
      </c>
    </row>
    <row r="39" spans="1:14" x14ac:dyDescent="0.4">
      <c r="A39" s="42" t="s">
        <v>752</v>
      </c>
      <c r="B39" s="22"/>
      <c r="D39"/>
      <c r="N39" s="22" t="str">
        <v>童鵬哲</v>
      </c>
    </row>
    <row r="40" spans="1:14" x14ac:dyDescent="0.4">
      <c r="A40" s="42" t="s">
        <v>752</v>
      </c>
      <c r="B40" s="22"/>
      <c r="D40"/>
      <c r="N40" s="22" t="str">
        <v>黃玫瑋</v>
      </c>
    </row>
    <row r="41" spans="1:14" x14ac:dyDescent="0.4">
      <c r="A41" s="42" t="s">
        <v>752</v>
      </c>
      <c r="B41" s="22"/>
      <c r="D41"/>
      <c r="N41" s="22" t="str">
        <v>黃致遠</v>
      </c>
    </row>
    <row r="42" spans="1:14" x14ac:dyDescent="0.4">
      <c r="A42" s="42" t="s">
        <v>752</v>
      </c>
      <c r="B42" s="22"/>
      <c r="D42"/>
      <c r="N42" s="22" t="str">
        <v>黃淑玲</v>
      </c>
    </row>
    <row r="43" spans="1:14" x14ac:dyDescent="0.4">
      <c r="A43" s="42" t="s">
        <v>752</v>
      </c>
      <c r="B43" s="22"/>
      <c r="D43"/>
      <c r="N43" s="22" t="str">
        <v>黃斐曼</v>
      </c>
    </row>
    <row r="44" spans="1:14" x14ac:dyDescent="0.4">
      <c r="A44" s="42" t="s">
        <v>752</v>
      </c>
      <c r="B44" s="22"/>
      <c r="D44"/>
      <c r="N44" s="22" t="str">
        <v>黃瀞瑩</v>
      </c>
    </row>
    <row r="45" spans="1:14" x14ac:dyDescent="0.4">
      <c r="A45" s="94" t="s">
        <v>752</v>
      </c>
      <c r="B45" s="22"/>
      <c r="D45"/>
      <c r="N45" s="22" t="str">
        <v>楊家榮</v>
      </c>
    </row>
    <row r="46" spans="1:14" x14ac:dyDescent="0.4">
      <c r="A46" s="94" t="s">
        <v>752</v>
      </c>
      <c r="B46" s="22"/>
      <c r="D46"/>
      <c r="N46" s="22" t="str">
        <v>葉崇志</v>
      </c>
    </row>
    <row r="47" spans="1:14" x14ac:dyDescent="0.4">
      <c r="A47" s="94" t="s">
        <v>752</v>
      </c>
      <c r="B47" s="22"/>
      <c r="D47"/>
      <c r="N47" s="22" t="str">
        <v>鄧永清</v>
      </c>
    </row>
    <row r="48" spans="1:14" x14ac:dyDescent="0.4">
      <c r="A48" s="112" t="s">
        <v>752</v>
      </c>
      <c r="B48" s="22"/>
      <c r="D48"/>
      <c r="N48" s="22" t="str">
        <v>鄭卜壬</v>
      </c>
    </row>
    <row r="49" spans="1:14" x14ac:dyDescent="0.4">
      <c r="A49" s="94" t="s">
        <v>752</v>
      </c>
      <c r="B49" s="22"/>
      <c r="D49"/>
      <c r="N49" s="22" t="str">
        <v>鄭彥宏</v>
      </c>
    </row>
    <row r="50" spans="1:14" x14ac:dyDescent="0.4">
      <c r="A50" s="94" t="s">
        <v>752</v>
      </c>
      <c r="B50" s="22"/>
      <c r="D50"/>
      <c r="N50" s="22" t="str">
        <v>謝宏昀</v>
      </c>
    </row>
    <row r="51" spans="1:14" x14ac:dyDescent="0.4">
      <c r="A51" s="94" t="s">
        <v>752</v>
      </c>
      <c r="B51" s="22"/>
      <c r="D51"/>
      <c r="N51" s="22" t="str">
        <v>顏嗣鈞</v>
      </c>
    </row>
    <row r="52" spans="1:14" x14ac:dyDescent="0.4">
      <c r="A52" s="94" t="s">
        <v>752</v>
      </c>
      <c r="B52" s="22"/>
      <c r="D52"/>
      <c r="N52" s="22">
        <v>0</v>
      </c>
    </row>
    <row r="53" spans="1:14" x14ac:dyDescent="0.4">
      <c r="A53" s="94" t="s">
        <v>752</v>
      </c>
      <c r="B53" s="22"/>
      <c r="D53"/>
    </row>
    <row r="54" spans="1:14" x14ac:dyDescent="0.4">
      <c r="A54" s="94" t="s">
        <v>752</v>
      </c>
      <c r="B54" s="22"/>
      <c r="D54"/>
    </row>
    <row r="55" spans="1:14" x14ac:dyDescent="0.4">
      <c r="A55" s="94"/>
      <c r="B55" s="22"/>
      <c r="D55"/>
    </row>
    <row r="56" spans="1:14" x14ac:dyDescent="0.4">
      <c r="A56" s="94"/>
      <c r="B56" s="22"/>
      <c r="D56"/>
    </row>
    <row r="57" spans="1:14" x14ac:dyDescent="0.4">
      <c r="A57" s="94"/>
      <c r="B57" s="22"/>
      <c r="D57"/>
    </row>
    <row r="58" spans="1:14" x14ac:dyDescent="0.4">
      <c r="A58" s="94"/>
      <c r="B58" s="22"/>
      <c r="D58"/>
    </row>
    <row r="59" spans="1:14" x14ac:dyDescent="0.4">
      <c r="A59" s="94"/>
      <c r="B59" s="22"/>
      <c r="D59"/>
    </row>
    <row r="60" spans="1:14" x14ac:dyDescent="0.4">
      <c r="A60" s="113"/>
      <c r="B60" s="22"/>
      <c r="D60"/>
    </row>
    <row r="61" spans="1:14" x14ac:dyDescent="0.4">
      <c r="A61" s="97"/>
      <c r="B61" s="22"/>
      <c r="D61"/>
    </row>
    <row r="62" spans="1:14" x14ac:dyDescent="0.4">
      <c r="A62" s="97"/>
      <c r="B62" s="22"/>
      <c r="D62"/>
    </row>
    <row r="63" spans="1:14" x14ac:dyDescent="0.4">
      <c r="A63" s="97"/>
      <c r="B63" s="22"/>
      <c r="D63"/>
    </row>
    <row r="64" spans="1:14" x14ac:dyDescent="0.4">
      <c r="A64" s="97"/>
      <c r="B64" s="22"/>
      <c r="D64"/>
    </row>
    <row r="65" spans="1:4" x14ac:dyDescent="0.4">
      <c r="A65" s="97"/>
      <c r="B65" s="22"/>
      <c r="D65"/>
    </row>
    <row r="66" spans="1:4" x14ac:dyDescent="0.4">
      <c r="A66" s="97"/>
      <c r="B66" s="22"/>
      <c r="D66"/>
    </row>
    <row r="67" spans="1:4" x14ac:dyDescent="0.4">
      <c r="B67" s="22"/>
      <c r="D67"/>
    </row>
    <row r="68" spans="1:4" x14ac:dyDescent="0.4">
      <c r="B68" s="22"/>
      <c r="D68"/>
    </row>
  </sheetData>
  <phoneticPr fontId="15" type="noConversion"/>
  <conditionalFormatting sqref="A1:A10">
    <cfRule type="expression" dxfId="385" priority="88">
      <formula>$L1="程式組"</formula>
    </cfRule>
    <cfRule type="expression" dxfId="384" priority="89">
      <formula>$L1="網路組"</formula>
    </cfRule>
    <cfRule type="expression" dxfId="383" priority="90">
      <formula>$L1="作業組"</formula>
    </cfRule>
    <cfRule type="expression" dxfId="382" priority="91">
      <formula>$L1="教學組"</formula>
    </cfRule>
    <cfRule type="expression" dxfId="381" priority="92">
      <formula>$L1="行政室"</formula>
    </cfRule>
  </conditionalFormatting>
  <conditionalFormatting sqref="A11:A21">
    <cfRule type="expression" dxfId="380" priority="93">
      <formula>$L13="程式組"</formula>
    </cfRule>
    <cfRule type="expression" dxfId="379" priority="94">
      <formula>$L13="網路組"</formula>
    </cfRule>
    <cfRule type="expression" dxfId="378" priority="95">
      <formula>$L13="作業組"</formula>
    </cfRule>
    <cfRule type="expression" dxfId="377" priority="96">
      <formula>$L13="教學組"</formula>
    </cfRule>
    <cfRule type="expression" dxfId="376" priority="97">
      <formula>$L13="行政室"</formula>
    </cfRule>
  </conditionalFormatting>
  <conditionalFormatting sqref="B1:B6">
    <cfRule type="expression" dxfId="375" priority="73">
      <formula>$A1="程式組"</formula>
    </cfRule>
    <cfRule type="expression" dxfId="374" priority="74">
      <formula>$A1="網路組"</formula>
    </cfRule>
    <cfRule type="expression" dxfId="373" priority="75">
      <formula>$A1="作業組"</formula>
    </cfRule>
    <cfRule type="expression" dxfId="372" priority="76">
      <formula>$A1="教學組"</formula>
    </cfRule>
    <cfRule type="expression" dxfId="371" priority="77">
      <formula>$A1="行政室"</formula>
    </cfRule>
    <cfRule type="expression" dxfId="370" priority="78">
      <formula>$L1="程式組"</formula>
    </cfRule>
    <cfRule type="expression" dxfId="369" priority="79">
      <formula>$L1="網路組"</formula>
    </cfRule>
    <cfRule type="expression" dxfId="368" priority="80">
      <formula>$L1="作業組"</formula>
    </cfRule>
    <cfRule type="expression" dxfId="367" priority="81">
      <formula>$L1="教學組"</formula>
    </cfRule>
    <cfRule type="expression" dxfId="366" priority="82">
      <formula>$L1="行政室"</formula>
    </cfRule>
  </conditionalFormatting>
  <conditionalFormatting sqref="D1:D10">
    <cfRule type="expression" dxfId="365" priority="66">
      <formula>#REF!="程式組"</formula>
    </cfRule>
    <cfRule type="expression" dxfId="364" priority="67">
      <formula>#REF!="網路組"</formula>
    </cfRule>
  </conditionalFormatting>
  <conditionalFormatting sqref="D1:D11 D15 A1:A1048576 B69:B1048576 D69:D1048576">
    <cfRule type="expression" dxfId="363" priority="83">
      <formula>$A1="程式組"</formula>
    </cfRule>
    <cfRule type="expression" dxfId="362" priority="84">
      <formula>$A1="網路組"</formula>
    </cfRule>
    <cfRule type="expression" dxfId="361" priority="85">
      <formula>$A1="作業組"</formula>
    </cfRule>
    <cfRule type="expression" dxfId="360" priority="86">
      <formula>$A1="教學組"</formula>
    </cfRule>
    <cfRule type="expression" dxfId="359" priority="87">
      <formula>$A1="行政室"</formula>
    </cfRule>
  </conditionalFormatting>
  <conditionalFormatting sqref="D1:D17">
    <cfRule type="expression" dxfId="358" priority="68">
      <formula>#REF!="作業組"</formula>
    </cfRule>
    <cfRule type="expression" dxfId="357" priority="69">
      <formula>#REF!="教學組"</formula>
    </cfRule>
    <cfRule type="expression" dxfId="356" priority="70">
      <formula>#REF!="行政室"</formula>
    </cfRule>
  </conditionalFormatting>
  <conditionalFormatting sqref="D11:D17">
    <cfRule type="expression" dxfId="355" priority="71">
      <formula>#REF!="程式組"</formula>
    </cfRule>
    <cfRule type="expression" dxfId="354" priority="72">
      <formula>#REF!="網路組"</formula>
    </cfRule>
  </conditionalFormatting>
  <conditionalFormatting sqref="D12">
    <cfRule type="expression" dxfId="353" priority="255">
      <formula>$A17="程式組"</formula>
    </cfRule>
    <cfRule type="expression" dxfId="352" priority="256">
      <formula>$A17="網路組"</formula>
    </cfRule>
    <cfRule type="expression" dxfId="351" priority="257">
      <formula>$A17="作業組"</formula>
    </cfRule>
    <cfRule type="expression" dxfId="350" priority="258">
      <formula>$A17="教學組"</formula>
    </cfRule>
    <cfRule type="expression" dxfId="349" priority="259">
      <formula>$A17="行政室"</formula>
    </cfRule>
  </conditionalFormatting>
  <conditionalFormatting sqref="D13">
    <cfRule type="expression" dxfId="348" priority="190">
      <formula>$A14="程式組"</formula>
    </cfRule>
    <cfRule type="expression" dxfId="347" priority="191">
      <formula>$A14="網路組"</formula>
    </cfRule>
    <cfRule type="expression" dxfId="346" priority="192">
      <formula>$A14="作業組"</formula>
    </cfRule>
    <cfRule type="expression" dxfId="345" priority="193">
      <formula>$A14="教學組"</formula>
    </cfRule>
    <cfRule type="expression" dxfId="344" priority="194">
      <formula>$A14="行政室"</formula>
    </cfRule>
  </conditionalFormatting>
  <conditionalFormatting sqref="D14">
    <cfRule type="expression" dxfId="343" priority="225">
      <formula>$A18="程式組"</formula>
    </cfRule>
    <cfRule type="expression" dxfId="342" priority="226">
      <formula>$A18="網路組"</formula>
    </cfRule>
    <cfRule type="expression" dxfId="341" priority="227">
      <formula>$A18="作業組"</formula>
    </cfRule>
    <cfRule type="expression" dxfId="340" priority="228">
      <formula>$A18="教學組"</formula>
    </cfRule>
    <cfRule type="expression" dxfId="339" priority="229">
      <formula>$A18="行政室"</formula>
    </cfRule>
  </conditionalFormatting>
  <conditionalFormatting sqref="D16:D17">
    <cfRule type="expression" dxfId="338" priority="235">
      <formula>$A12="程式組"</formula>
    </cfRule>
    <cfRule type="expression" dxfId="337" priority="236">
      <formula>$A12="網路組"</formula>
    </cfRule>
    <cfRule type="expression" dxfId="336" priority="237">
      <formula>$A12="作業組"</formula>
    </cfRule>
    <cfRule type="expression" dxfId="335" priority="238">
      <formula>$A12="教學組"</formula>
    </cfRule>
    <cfRule type="expression" dxfId="334" priority="239">
      <formula>$A12="行政室"</formula>
    </cfRule>
  </conditionalFormatting>
  <conditionalFormatting sqref="H1:I1">
    <cfRule type="expression" dxfId="333" priority="285">
      <formula>$A2="程式組"</formula>
    </cfRule>
    <cfRule type="expression" dxfId="332" priority="286">
      <formula>$A2="網路組"</formula>
    </cfRule>
    <cfRule type="expression" dxfId="331" priority="287">
      <formula>$A2="作業組"</formula>
    </cfRule>
    <cfRule type="expression" dxfId="330" priority="288">
      <formula>$A2="教學組"</formula>
    </cfRule>
    <cfRule type="expression" dxfId="329" priority="289">
      <formula>$A2="行政室"</formula>
    </cfRule>
    <cfRule type="expression" dxfId="328" priority="290">
      <formula>$L2="程式組"</formula>
    </cfRule>
    <cfRule type="expression" dxfId="327" priority="291">
      <formula>$L2="網路組"</formula>
    </cfRule>
    <cfRule type="expression" dxfId="326" priority="292">
      <formula>$L2="作業組"</formula>
    </cfRule>
    <cfRule type="expression" dxfId="325" priority="293">
      <formula>$L2="教學組"</formula>
    </cfRule>
    <cfRule type="expression" dxfId="324" priority="294">
      <formula>$L2="行政室"</formula>
    </cfRule>
  </conditionalFormatting>
  <conditionalFormatting sqref="M1:N1">
    <cfRule type="expression" dxfId="323" priority="21">
      <formula>$A2="程式組"</formula>
    </cfRule>
    <cfRule type="expression" dxfId="322" priority="22">
      <formula>$A2="網路組"</formula>
    </cfRule>
    <cfRule type="expression" dxfId="321" priority="23">
      <formula>$A2="作業組"</formula>
    </cfRule>
    <cfRule type="expression" dxfId="320" priority="24">
      <formula>$A2="教學組"</formula>
    </cfRule>
    <cfRule type="expression" dxfId="319" priority="25">
      <formula>$A2="行政室"</formula>
    </cfRule>
    <cfRule type="expression" dxfId="318" priority="26">
      <formula>$L2="程式組"</formula>
    </cfRule>
    <cfRule type="expression" dxfId="317" priority="27">
      <formula>$L2="網路組"</formula>
    </cfRule>
    <cfRule type="expression" dxfId="316" priority="28">
      <formula>$L2="作業組"</formula>
    </cfRule>
    <cfRule type="expression" dxfId="315" priority="29">
      <formula>$L2="教學組"</formula>
    </cfRule>
    <cfRule type="expression" dxfId="314" priority="30">
      <formula>$L2="行政室"</formula>
    </cfRule>
  </conditionalFormatting>
  <conditionalFormatting sqref="O1">
    <cfRule type="expression" dxfId="313" priority="11">
      <formula>$A2="程式組"</formula>
    </cfRule>
    <cfRule type="expression" dxfId="312" priority="12">
      <formula>$A2="網路組"</formula>
    </cfRule>
    <cfRule type="expression" dxfId="311" priority="13">
      <formula>$A2="作業組"</formula>
    </cfRule>
    <cfRule type="expression" dxfId="310" priority="14">
      <formula>$A2="教學組"</formula>
    </cfRule>
    <cfRule type="expression" dxfId="309" priority="15">
      <formula>$A2="行政室"</formula>
    </cfRule>
    <cfRule type="expression" dxfId="308" priority="16">
      <formula>$L2="程式組"</formula>
    </cfRule>
    <cfRule type="expression" dxfId="307" priority="17">
      <formula>$L2="網路組"</formula>
    </cfRule>
    <cfRule type="expression" dxfId="306" priority="18">
      <formula>$L2="作業組"</formula>
    </cfRule>
    <cfRule type="expression" dxfId="305" priority="19">
      <formula>$L2="教學組"</formula>
    </cfRule>
    <cfRule type="expression" dxfId="304" priority="20">
      <formula>$L2="行政室"</formula>
    </cfRule>
  </conditionalFormatting>
  <conditionalFormatting sqref="Q1">
    <cfRule type="expression" dxfId="303" priority="1">
      <formula>$A2="程式組"</formula>
    </cfRule>
    <cfRule type="expression" dxfId="302" priority="2">
      <formula>$A2="網路組"</formula>
    </cfRule>
    <cfRule type="expression" dxfId="301" priority="3">
      <formula>$A2="作業組"</formula>
    </cfRule>
    <cfRule type="expression" dxfId="300" priority="4">
      <formula>$A2="教學組"</formula>
    </cfRule>
    <cfRule type="expression" dxfId="299" priority="5">
      <formula>$A2="行政室"</formula>
    </cfRule>
    <cfRule type="expression" dxfId="298" priority="6">
      <formula>$L2="程式組"</formula>
    </cfRule>
    <cfRule type="expression" dxfId="297" priority="7">
      <formula>$L2="網路組"</formula>
    </cfRule>
    <cfRule type="expression" dxfId="296" priority="8">
      <formula>$L2="作業組"</formula>
    </cfRule>
    <cfRule type="expression" dxfId="295" priority="9">
      <formula>$L2="教學組"</formula>
    </cfRule>
    <cfRule type="expression" dxfId="294" priority="10">
      <formula>$L2="行政室"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C71B4-4A0C-45CE-AA93-20572D8429B4}">
  <dimension ref="A1:B11"/>
  <sheetViews>
    <sheetView workbookViewId="0">
      <selection activeCell="C13" sqref="C13"/>
    </sheetView>
  </sheetViews>
  <sheetFormatPr defaultRowHeight="15.45" x14ac:dyDescent="0.4"/>
  <cols>
    <col min="1" max="1" width="16" customWidth="1"/>
    <col min="2" max="2" width="55" style="121" customWidth="1"/>
  </cols>
  <sheetData>
    <row r="1" spans="1:2" ht="23.15" x14ac:dyDescent="0.4">
      <c r="A1" s="15" t="s">
        <v>41</v>
      </c>
    </row>
    <row r="2" spans="1:2" ht="22.3" x14ac:dyDescent="0.4">
      <c r="A2" s="6" t="s">
        <v>4</v>
      </c>
    </row>
    <row r="3" spans="1:2" ht="23.15" x14ac:dyDescent="0.4">
      <c r="A3" s="16" t="s">
        <v>3</v>
      </c>
      <c r="B3" s="122" t="s">
        <v>5</v>
      </c>
    </row>
    <row r="5" spans="1:2" ht="18" x14ac:dyDescent="0.4">
      <c r="A5" s="117" t="s">
        <v>6</v>
      </c>
      <c r="B5" s="123" t="s">
        <v>7</v>
      </c>
    </row>
    <row r="6" spans="1:2" ht="18" x14ac:dyDescent="0.4">
      <c r="A6" s="118" t="s">
        <v>8</v>
      </c>
      <c r="B6" s="124" t="s">
        <v>10</v>
      </c>
    </row>
    <row r="7" spans="1:2" ht="18" x14ac:dyDescent="0.4">
      <c r="A7" s="119" t="s">
        <v>9</v>
      </c>
      <c r="B7" s="124"/>
    </row>
    <row r="8" spans="1:2" ht="18" x14ac:dyDescent="0.4">
      <c r="A8" s="120" t="s">
        <v>11</v>
      </c>
      <c r="B8" s="123" t="s">
        <v>12</v>
      </c>
    </row>
    <row r="9" spans="1:2" ht="18" x14ac:dyDescent="0.4">
      <c r="A9" s="117" t="s">
        <v>9</v>
      </c>
      <c r="B9" s="123"/>
    </row>
    <row r="10" spans="1:2" ht="36" x14ac:dyDescent="0.4">
      <c r="A10" s="118" t="s">
        <v>13</v>
      </c>
      <c r="B10" s="124" t="s">
        <v>15</v>
      </c>
    </row>
    <row r="11" spans="1:2" ht="18" x14ac:dyDescent="0.4">
      <c r="A11" s="119" t="s">
        <v>14</v>
      </c>
      <c r="B11" s="124"/>
    </row>
  </sheetData>
  <phoneticPr fontId="15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4"/>
  <sheetViews>
    <sheetView topLeftCell="A31" workbookViewId="0">
      <selection activeCell="A34" sqref="A34"/>
    </sheetView>
  </sheetViews>
  <sheetFormatPr defaultColWidth="8.6640625" defaultRowHeight="15.45" x14ac:dyDescent="0.4"/>
  <cols>
    <col min="1" max="1" width="35.58203125" customWidth="1"/>
    <col min="2" max="2" width="32.6640625" customWidth="1"/>
  </cols>
  <sheetData>
    <row r="1" spans="1:2" ht="70.75" x14ac:dyDescent="0.4">
      <c r="A1" s="2" t="s">
        <v>0</v>
      </c>
    </row>
    <row r="2" spans="1:2" x14ac:dyDescent="0.4">
      <c r="A2" s="3" t="s">
        <v>1</v>
      </c>
    </row>
    <row r="4" spans="1:2" ht="25.3" x14ac:dyDescent="0.4">
      <c r="A4" s="17" t="s">
        <v>40</v>
      </c>
    </row>
    <row r="6" spans="1:2" ht="25.3" x14ac:dyDescent="0.4">
      <c r="A6" s="5" t="s">
        <v>2</v>
      </c>
    </row>
    <row r="7" spans="1:2" ht="375.9" customHeight="1" x14ac:dyDescent="0.4">
      <c r="A7" s="5"/>
    </row>
    <row r="8" spans="1:2" ht="25.3" x14ac:dyDescent="0.4">
      <c r="A8" s="5"/>
    </row>
    <row r="9" spans="1:2" x14ac:dyDescent="0.4">
      <c r="A9" s="1"/>
    </row>
    <row r="10" spans="1:2" ht="23.15" x14ac:dyDescent="0.4">
      <c r="A10" s="16" t="s">
        <v>3</v>
      </c>
      <c r="B10" s="15" t="s">
        <v>5</v>
      </c>
    </row>
    <row r="11" spans="1:2" ht="22.3" x14ac:dyDescent="0.4">
      <c r="A11" s="6" t="s">
        <v>4</v>
      </c>
    </row>
    <row r="12" spans="1:2" ht="22.3" x14ac:dyDescent="0.4">
      <c r="A12" s="8" t="s">
        <v>6</v>
      </c>
      <c r="B12" s="8" t="s">
        <v>7</v>
      </c>
    </row>
    <row r="13" spans="1:2" ht="22.3" x14ac:dyDescent="0.4">
      <c r="A13" s="9" t="s">
        <v>8</v>
      </c>
      <c r="B13" s="10" t="s">
        <v>10</v>
      </c>
    </row>
    <row r="14" spans="1:2" ht="22.3" x14ac:dyDescent="0.4">
      <c r="A14" s="10" t="s">
        <v>9</v>
      </c>
      <c r="B14" s="10"/>
    </row>
    <row r="15" spans="1:2" ht="22.3" x14ac:dyDescent="0.4">
      <c r="A15" s="11" t="s">
        <v>11</v>
      </c>
      <c r="B15" s="8" t="s">
        <v>12</v>
      </c>
    </row>
    <row r="16" spans="1:2" ht="22.3" x14ac:dyDescent="0.4">
      <c r="A16" s="8" t="s">
        <v>9</v>
      </c>
      <c r="B16" s="8"/>
    </row>
    <row r="17" spans="1:2" ht="22.3" x14ac:dyDescent="0.4">
      <c r="A17" s="9" t="s">
        <v>13</v>
      </c>
      <c r="B17" s="10" t="s">
        <v>15</v>
      </c>
    </row>
    <row r="18" spans="1:2" ht="22.3" x14ac:dyDescent="0.4">
      <c r="A18" s="10" t="s">
        <v>14</v>
      </c>
      <c r="B18" s="10"/>
    </row>
    <row r="19" spans="1:2" ht="17.149999999999999" x14ac:dyDescent="0.4">
      <c r="A19" s="12" t="s">
        <v>16</v>
      </c>
    </row>
    <row r="20" spans="1:2" x14ac:dyDescent="0.4">
      <c r="A20" s="13" t="s">
        <v>17</v>
      </c>
    </row>
    <row r="21" spans="1:2" x14ac:dyDescent="0.4">
      <c r="A21" s="13" t="s">
        <v>18</v>
      </c>
    </row>
    <row r="22" spans="1:2" x14ac:dyDescent="0.4">
      <c r="A22" s="14" t="s">
        <v>19</v>
      </c>
    </row>
    <row r="23" spans="1:2" x14ac:dyDescent="0.4">
      <c r="A23" s="13" t="s">
        <v>20</v>
      </c>
    </row>
    <row r="24" spans="1:2" x14ac:dyDescent="0.4">
      <c r="A24" s="14" t="s">
        <v>21</v>
      </c>
    </row>
    <row r="25" spans="1:2" ht="46.3" x14ac:dyDescent="0.4">
      <c r="A25" s="7" t="s">
        <v>22</v>
      </c>
    </row>
    <row r="27" spans="1:2" ht="25.3" x14ac:dyDescent="0.4">
      <c r="A27" s="4" t="s">
        <v>23</v>
      </c>
    </row>
    <row r="29" spans="1:2" ht="25.3" x14ac:dyDescent="0.4">
      <c r="A29" s="5" t="s">
        <v>24</v>
      </c>
    </row>
    <row r="30" spans="1:2" ht="276.89999999999998" customHeight="1" x14ac:dyDescent="0.4">
      <c r="A30" s="5"/>
    </row>
    <row r="31" spans="1:2" ht="25.3" x14ac:dyDescent="0.4">
      <c r="A31" s="5"/>
    </row>
    <row r="32" spans="1:2" ht="25.3" x14ac:dyDescent="0.4">
      <c r="A32" s="4" t="s">
        <v>25</v>
      </c>
    </row>
    <row r="34" spans="1:1" ht="25.3" x14ac:dyDescent="0.4">
      <c r="A34" s="5" t="s">
        <v>26</v>
      </c>
    </row>
    <row r="35" spans="1:1" ht="222.9" customHeight="1" x14ac:dyDescent="0.4">
      <c r="A35" s="5"/>
    </row>
    <row r="36" spans="1:1" ht="25.3" x14ac:dyDescent="0.4">
      <c r="A36" s="5"/>
    </row>
    <row r="38" spans="1:1" ht="25.3" x14ac:dyDescent="0.4">
      <c r="A38" s="5" t="s">
        <v>27</v>
      </c>
    </row>
    <row r="39" spans="1:1" ht="224.15" customHeight="1" x14ac:dyDescent="0.4">
      <c r="A39" s="5"/>
    </row>
    <row r="40" spans="1:1" ht="25.3" x14ac:dyDescent="0.4">
      <c r="A40" s="5"/>
    </row>
    <row r="42" spans="1:1" x14ac:dyDescent="0.4">
      <c r="A42" s="3" t="s">
        <v>28</v>
      </c>
    </row>
    <row r="44" spans="1:1" ht="46.3" x14ac:dyDescent="0.4">
      <c r="A44" s="7" t="s">
        <v>29</v>
      </c>
    </row>
    <row r="46" spans="1:1" ht="25.3" x14ac:dyDescent="0.4">
      <c r="A46" s="5" t="s">
        <v>30</v>
      </c>
    </row>
    <row r="48" spans="1:1" ht="46.3" x14ac:dyDescent="0.4">
      <c r="A48" s="7" t="s">
        <v>31</v>
      </c>
    </row>
    <row r="50" spans="1:1" x14ac:dyDescent="0.4">
      <c r="A50" s="3" t="s">
        <v>32</v>
      </c>
    </row>
    <row r="52" spans="1:1" x14ac:dyDescent="0.4">
      <c r="A52" s="3" t="s">
        <v>33</v>
      </c>
    </row>
    <row r="54" spans="1:1" x14ac:dyDescent="0.4">
      <c r="A54" s="3" t="s">
        <v>34</v>
      </c>
    </row>
    <row r="56" spans="1:1" x14ac:dyDescent="0.4">
      <c r="A56" s="3" t="s">
        <v>35</v>
      </c>
    </row>
    <row r="58" spans="1:1" x14ac:dyDescent="0.4">
      <c r="A58" s="3" t="s">
        <v>36</v>
      </c>
    </row>
    <row r="60" spans="1:1" x14ac:dyDescent="0.4">
      <c r="A60" s="3" t="s">
        <v>37</v>
      </c>
    </row>
    <row r="62" spans="1:1" x14ac:dyDescent="0.4">
      <c r="A62" s="3" t="s">
        <v>38</v>
      </c>
    </row>
    <row r="64" spans="1:1" x14ac:dyDescent="0.4">
      <c r="A64" s="3" t="s">
        <v>39</v>
      </c>
    </row>
  </sheetData>
  <phoneticPr fontId="15" type="noConversion"/>
  <hyperlinks>
    <hyperlink ref="A2" r:id="rId1" display="javascript:" xr:uid="{B335178A-4DF0-4DBE-A9C5-5FD0EB5AA488}"/>
    <hyperlink ref="A22" r:id="rId2" display="https://support.microsoft.com/zh-tw/office/%E5%A6%82%E4%BD%95%E4%BF%AE%E6%AD%A3-calc-%E9%8C%AF%E8%AA%A4-d6ee03c5-daf6-426a-8df5-4b284730ab1b" xr:uid="{68CA3BC5-84DF-410F-BF9F-63B4419D9747}"/>
    <hyperlink ref="A24" r:id="rId3" display="https://support.microsoft.com/zh-tw/office/%E5%A6%82%E4%BD%95%E4%BF%AE%E6%AD%A3-ref-%E9%8C%AF%E8%AA%A4-822c8e46-e610-4d02-bf29-ec4b8c5ff4be" xr:uid="{77E9AE83-DB9A-4402-82FC-DD6E39014BB3}"/>
    <hyperlink ref="A42" r:id="rId4" display="https://support.microsoft.com/zh-tw/office/%E5%9C%A8%E7%9B%B8%E5%B0%8D-%E7%B5%95%E5%B0%8D%E8%88%87%E6%B7%B7%E5%90%88%E5%8F%83%E7%85%A7%E4%B9%8B%E9%96%93%E5%88%87%E6%8F%9B-dfec08cd-ae65-4f56-839e-5f0d8d0baca9" xr:uid="{90AB8786-7785-44C4-B91A-7032EA5F2C22}"/>
    <hyperlink ref="A50" r:id="rId5" display="https://support.microsoft.com/zh-tw/office/randarray-%E5%87%BD%E6%95%B8-21261e55-3bec-4885-86a6-8b0a47fd4d33" xr:uid="{42D1BB5A-4D46-4187-8BE9-B61D6490B872}"/>
    <hyperlink ref="A52" r:id="rId6" display="https://support.microsoft.com/zh-tw/office/sequence-%E5%87%BD%E6%95%B8-57467a98-57e0-4817-9f14-2eb78519ca90" xr:uid="{DF58BD2D-B4A8-46CB-A86A-963FAEA7EBBE}"/>
    <hyperlink ref="A54" r:id="rId7" display="https://support.microsoft.com/zh-tw/office/sort-%E5%87%BD%E6%95%B8-22f63bd0-ccc8-492f-953d-c20e8e44b86c" xr:uid="{3FCC5A59-41FB-4161-AB94-00359A9582ED}"/>
    <hyperlink ref="A56" r:id="rId8" display="https://support.microsoft.com/zh-tw/office/sortby-%E5%87%BD%E6%95%B8-cd2d7a62-1b93-435c-b561-d6a35134f28f" xr:uid="{F89A7C31-72E2-48D2-BC71-0CC451EE7E49}"/>
    <hyperlink ref="A58" r:id="rId9" display="https://support.microsoft.com/zh-tw/office/unique-%E5%87%BD%E6%95%B8-c5ab87fd-30a3-4ce9-9d1a-40204fb85e1e" xr:uid="{299136C0-4C3C-407C-AE64-24094FB79D74}"/>
    <hyperlink ref="A60" r:id="rId10" display="https://support.microsoft.com/zh-tw/office/%E5%A6%82%E4%BD%95%E4%BF%AE%E6%AD%A3-spill-%E9%8C%AF%E8%AA%A4-ffe0f555-b479-4a17-a6e2-ef9cc9ad4023" xr:uid="{CC341D33-EF53-4D74-82A2-1BAE9A739D0B}"/>
    <hyperlink ref="A62" r:id="rId11" display="https://support.microsoft.com/zh-tw/office/%E5%8B%95%E6%85%8B%E9%99%A3%E5%88%97%E5%85%AC%E5%BC%8F%E8%88%87%E6%BA%A2%E5%87%BA%E9%99%A3%E5%88%97%E8%A1%8C%E7%82%BA-205c6b06-03ba-4151-89a1-87a7eb36e531" xr:uid="{33F7A1A5-8B3F-4857-9132-33361E0DB950}"/>
    <hyperlink ref="A64" r:id="rId12" display="https://support.microsoft.com/zh-tw/office/%E9%9A%B1%E5%90%AB%E4%BA%A4%E9%9B%86%E9%81%8B%E7%AE%97%E5%AD%90-ce3be07b-0101-4450-a24e-c1c999be2b34" xr:uid="{3C02B12D-BF10-47D7-87B2-351637FD3A83}"/>
  </hyperlinks>
  <pageMargins left="0.7" right="0.7" top="0.75" bottom="0.75" header="0.3" footer="0.3"/>
  <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8769-E00C-4592-9224-4DE8DC894EF0}">
  <sheetPr>
    <tabColor theme="8" tint="0.59999389629810485"/>
  </sheetPr>
  <dimension ref="A1:B48"/>
  <sheetViews>
    <sheetView workbookViewId="0">
      <selection activeCell="B15" sqref="B15:B16"/>
    </sheetView>
  </sheetViews>
  <sheetFormatPr defaultRowHeight="16.75" x14ac:dyDescent="0.4"/>
  <cols>
    <col min="1" max="1" width="29.25" style="153" customWidth="1"/>
    <col min="2" max="2" width="74.1640625" style="153" customWidth="1"/>
    <col min="3" max="16384" width="8.6640625" style="153"/>
  </cols>
  <sheetData>
    <row r="1" spans="1:2" ht="21.9" x14ac:dyDescent="0.4">
      <c r="A1" s="152" t="s">
        <v>881</v>
      </c>
    </row>
    <row r="2" spans="1:2" x14ac:dyDescent="0.4">
      <c r="A2" s="154" t="s">
        <v>882</v>
      </c>
    </row>
    <row r="3" spans="1:2" x14ac:dyDescent="0.4">
      <c r="A3" s="155"/>
    </row>
    <row r="4" spans="1:2" ht="21" x14ac:dyDescent="0.4">
      <c r="A4" s="156" t="s">
        <v>883</v>
      </c>
    </row>
    <row r="5" spans="1:2" ht="18" x14ac:dyDescent="0.4">
      <c r="A5" s="157"/>
    </row>
    <row r="6" spans="1:2" ht="18" x14ac:dyDescent="0.4">
      <c r="A6" s="158" t="s">
        <v>884</v>
      </c>
    </row>
    <row r="8" spans="1:2" ht="18" x14ac:dyDescent="0.4">
      <c r="A8" s="157"/>
    </row>
    <row r="9" spans="1:2" ht="20.149999999999999" x14ac:dyDescent="0.4">
      <c r="A9" s="159" t="s">
        <v>3</v>
      </c>
    </row>
    <row r="10" spans="1:2" ht="18" x14ac:dyDescent="0.4">
      <c r="A10" s="157" t="s">
        <v>885</v>
      </c>
    </row>
    <row r="11" spans="1:2" ht="21" x14ac:dyDescent="0.4">
      <c r="A11" s="160" t="s">
        <v>886</v>
      </c>
    </row>
    <row r="12" spans="1:2" ht="23.6" x14ac:dyDescent="0.4">
      <c r="A12" s="161" t="s">
        <v>6</v>
      </c>
      <c r="B12" s="161" t="s">
        <v>7</v>
      </c>
    </row>
    <row r="13" spans="1:2" ht="21" x14ac:dyDescent="0.4">
      <c r="A13" s="162" t="s">
        <v>8</v>
      </c>
      <c r="B13" s="163" t="s">
        <v>887</v>
      </c>
    </row>
    <row r="14" spans="1:2" x14ac:dyDescent="0.4">
      <c r="A14" s="163" t="s">
        <v>9</v>
      </c>
      <c r="B14" s="163"/>
    </row>
    <row r="15" spans="1:2" ht="21" x14ac:dyDescent="0.4">
      <c r="A15" s="162" t="s">
        <v>888</v>
      </c>
      <c r="B15" s="163" t="s">
        <v>889</v>
      </c>
    </row>
    <row r="16" spans="1:2" ht="18" x14ac:dyDescent="0.4">
      <c r="A16" s="163" t="s">
        <v>890</v>
      </c>
      <c r="B16" s="163"/>
    </row>
    <row r="17" spans="1:2" ht="21" x14ac:dyDescent="0.4">
      <c r="A17" s="162" t="s">
        <v>891</v>
      </c>
      <c r="B17" s="163" t="s">
        <v>892</v>
      </c>
    </row>
    <row r="18" spans="1:2" x14ac:dyDescent="0.4">
      <c r="A18" s="163" t="s">
        <v>14</v>
      </c>
      <c r="B18" s="163"/>
    </row>
    <row r="19" spans="1:2" ht="21" x14ac:dyDescent="0.4">
      <c r="A19" s="162" t="s">
        <v>847</v>
      </c>
      <c r="B19" s="163" t="s">
        <v>893</v>
      </c>
    </row>
    <row r="20" spans="1:2" ht="17.149999999999999" thickBot="1" x14ac:dyDescent="0.45">
      <c r="A20" s="164" t="s">
        <v>14</v>
      </c>
      <c r="B20" s="164"/>
    </row>
    <row r="21" spans="1:2" x14ac:dyDescent="0.4">
      <c r="A21" s="165"/>
    </row>
    <row r="22" spans="1:2" x14ac:dyDescent="0.4">
      <c r="A22" s="166" t="s">
        <v>894</v>
      </c>
    </row>
    <row r="23" spans="1:2" ht="18" x14ac:dyDescent="0.4">
      <c r="A23" s="167" t="s">
        <v>895</v>
      </c>
    </row>
    <row r="24" spans="1:2" x14ac:dyDescent="0.4">
      <c r="A24" s="154" t="s">
        <v>896</v>
      </c>
    </row>
    <row r="25" spans="1:2" x14ac:dyDescent="0.4">
      <c r="A25" s="168" t="s">
        <v>897</v>
      </c>
    </row>
    <row r="26" spans="1:2" x14ac:dyDescent="0.4">
      <c r="A26" s="169" t="s">
        <v>898</v>
      </c>
    </row>
    <row r="27" spans="1:2" x14ac:dyDescent="0.4">
      <c r="A27" s="154" t="s">
        <v>899</v>
      </c>
    </row>
    <row r="28" spans="1:2" x14ac:dyDescent="0.4">
      <c r="A28" s="169"/>
    </row>
    <row r="29" spans="1:2" ht="20.149999999999999" x14ac:dyDescent="0.4">
      <c r="A29" s="170" t="s">
        <v>22</v>
      </c>
    </row>
    <row r="30" spans="1:2" x14ac:dyDescent="0.4">
      <c r="A30" s="158" t="s">
        <v>900</v>
      </c>
    </row>
    <row r="31" spans="1:2" ht="214.75" customHeight="1" x14ac:dyDescent="0.4"/>
    <row r="32" spans="1:2" ht="18" x14ac:dyDescent="0.4">
      <c r="A32" s="157"/>
    </row>
    <row r="33" spans="1:1" x14ac:dyDescent="0.4">
      <c r="A33" s="154" t="s">
        <v>901</v>
      </c>
    </row>
    <row r="34" spans="1:1" ht="246" customHeight="1" x14ac:dyDescent="0.4"/>
    <row r="35" spans="1:1" ht="18" x14ac:dyDescent="0.4">
      <c r="A35" s="157"/>
    </row>
    <row r="36" spans="1:1" ht="20.149999999999999" x14ac:dyDescent="0.4">
      <c r="A36" s="170" t="s">
        <v>29</v>
      </c>
    </row>
    <row r="37" spans="1:1" ht="27.9" x14ac:dyDescent="0.4">
      <c r="A37" s="158" t="s">
        <v>902</v>
      </c>
    </row>
    <row r="38" spans="1:1" ht="18" x14ac:dyDescent="0.4">
      <c r="A38" s="157"/>
    </row>
    <row r="39" spans="1:1" ht="20.149999999999999" x14ac:dyDescent="0.4">
      <c r="A39" s="170" t="s">
        <v>31</v>
      </c>
    </row>
    <row r="40" spans="1:1" x14ac:dyDescent="0.4">
      <c r="A40" s="154" t="s">
        <v>903</v>
      </c>
    </row>
    <row r="41" spans="1:1" x14ac:dyDescent="0.4">
      <c r="A41" s="154" t="s">
        <v>904</v>
      </c>
    </row>
    <row r="42" spans="1:1" x14ac:dyDescent="0.4">
      <c r="A42" s="154" t="s">
        <v>905</v>
      </c>
    </row>
    <row r="43" spans="1:1" x14ac:dyDescent="0.4">
      <c r="A43" s="154" t="s">
        <v>906</v>
      </c>
    </row>
    <row r="44" spans="1:1" x14ac:dyDescent="0.4">
      <c r="A44" s="154" t="s">
        <v>907</v>
      </c>
    </row>
    <row r="45" spans="1:1" x14ac:dyDescent="0.4">
      <c r="A45" s="154" t="s">
        <v>908</v>
      </c>
    </row>
    <row r="46" spans="1:1" x14ac:dyDescent="0.4">
      <c r="A46" s="154" t="s">
        <v>38</v>
      </c>
    </row>
    <row r="47" spans="1:1" x14ac:dyDescent="0.4">
      <c r="A47" s="154" t="s">
        <v>909</v>
      </c>
    </row>
    <row r="48" spans="1:1" x14ac:dyDescent="0.4">
      <c r="A48" s="171"/>
    </row>
  </sheetData>
  <phoneticPr fontId="15" type="noConversion"/>
  <hyperlinks>
    <hyperlink ref="A2" r:id="rId1" display="javascript:" xr:uid="{549ACADD-4E9B-42CE-BE8E-4FE57914BB62}"/>
    <hyperlink ref="A24" r:id="rId2" display="https://support.microsoft.com/zh-tw/office/sortby-%E5%87%BD%E6%95%B8-cd2d7a62-1b93-435c-b561-d6a35134f28f" xr:uid="{FF255965-EEF1-4D6B-97D8-C3F0A5698689}"/>
    <hyperlink ref="A27" r:id="rId3" display="https://support.microsoft.com/zh-tw/office/%E5%A6%82%E4%BD%95%E4%BF%AE%E6%AD%A3-ref-%E9%8C%AF%E8%AA%A4-822c8e46-e610-4d02-bf29-ec4b8c5ff4be" xr:uid="{4C9B4A0A-4B40-48C5-9A7D-3685685EA0A7}"/>
    <hyperlink ref="A33" r:id="rId4" display="https://support.microsoft.com/zh-tw/office/filter-%E5%87%BD%E6%95%B8-f4f7cb66-82eb-4767-8f7c-4877ad80c759" xr:uid="{E678A0D6-0460-482B-A832-81101094F72F}"/>
    <hyperlink ref="A40" r:id="rId5" display="https://support.microsoft.com/zh-tw/office/filter-%E5%87%BD%E6%95%B8-f4f7cb66-82eb-4767-8f7c-4877ad80c759" xr:uid="{B2F946B3-0150-4087-8E70-C5DC06484D8F}"/>
    <hyperlink ref="A41" r:id="rId6" display="https://support.microsoft.com/zh-tw/office/randarray-%E5%87%BD%E6%95%B8-21261e55-3bec-4885-86a6-8b0a47fd4d33" xr:uid="{9AEA0680-E8D0-4B4A-87BA-BFAEBB9F9E95}"/>
    <hyperlink ref="A42" r:id="rId7" display="https://support.microsoft.com/zh-tw/office/sequence-%E5%87%BD%E6%95%B8-57467a98-57e0-4817-9f14-2eb78519ca90" xr:uid="{0029C1C1-80D2-4910-AD25-47F0C05AEFCF}"/>
    <hyperlink ref="A43" r:id="rId8" display="https://support.microsoft.com/zh-tw/office/sortby-%E5%87%BD%E6%95%B8-cd2d7a62-1b93-435c-b561-d6a35134f28f" xr:uid="{DDFF24C1-85A4-422E-B40F-F842F88E0F7A}"/>
    <hyperlink ref="A44" r:id="rId9" display="https://support.microsoft.com/zh-tw/office/unique-%E5%87%BD%E6%95%B8-c5ab87fd-30a3-4ce9-9d1a-40204fb85e1e" xr:uid="{9EBC36D4-500D-458A-9080-B079BE874FAD}"/>
    <hyperlink ref="A45" r:id="rId10" display="https://support.microsoft.com/zh-tw/office/%E5%A6%82%E4%BD%95%E4%BF%AE%E6%AD%A3-spill-%E9%8C%AF%E8%AA%A4-ffe0f555-b479-4a17-a6e2-ef9cc9ad4023" xr:uid="{DB0AFEFE-7DD7-4652-B8F6-8745C93F89F7}"/>
    <hyperlink ref="A46" r:id="rId11" display="https://support.microsoft.com/zh-tw/office/%E5%8B%95%E6%85%8B%E9%99%A3%E5%88%97%E5%85%AC%E5%BC%8F%E8%88%87%E6%BA%A2%E5%87%BA%E9%99%A3%E5%88%97%E8%A1%8C%E7%82%BA-205c6b06-03ba-4151-89a1-87a7eb36e531" xr:uid="{5539A746-12F7-40C8-B69C-5C35112CE8D2}"/>
    <hyperlink ref="A47" r:id="rId12" display="https://support.microsoft.com/zh-tw/office/%E9%9A%B1%E5%90%AB%E4%BA%A4%E9%9B%86%E9%81%8B%E7%AE%97%E5%AD%90-ce3be07b-0101-4450-a24e-c1c999be2b34" xr:uid="{BB1B2AB7-089D-4CDC-885B-B9DAA52DDC6A}"/>
  </hyperlinks>
  <pageMargins left="0.7" right="0.7" top="0.75" bottom="0.75" header="0.3" footer="0.3"/>
  <drawing r:id="rId1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EE9F5-3677-4FA0-BB5F-4A320AF9978E}">
  <sheetPr>
    <tabColor theme="8" tint="0.59999389629810485"/>
  </sheetPr>
  <dimension ref="A1:B40"/>
  <sheetViews>
    <sheetView topLeftCell="A10" workbookViewId="0">
      <selection activeCell="B15" sqref="B15:B16"/>
    </sheetView>
  </sheetViews>
  <sheetFormatPr defaultRowHeight="16.75" x14ac:dyDescent="0.4"/>
  <cols>
    <col min="1" max="1" width="18.08203125" style="153" customWidth="1"/>
    <col min="2" max="2" width="57.58203125" style="153" customWidth="1"/>
    <col min="3" max="4" width="8.6640625" style="153"/>
    <col min="5" max="5" width="10" style="153" customWidth="1"/>
    <col min="6" max="16384" width="8.6640625" style="153"/>
  </cols>
  <sheetData>
    <row r="1" spans="1:2" ht="21.9" x14ac:dyDescent="0.4">
      <c r="A1" s="172" t="s">
        <v>910</v>
      </c>
    </row>
    <row r="2" spans="1:2" x14ac:dyDescent="0.4">
      <c r="A2" s="173" t="s">
        <v>911</v>
      </c>
    </row>
    <row r="3" spans="1:2" x14ac:dyDescent="0.4">
      <c r="A3" s="174"/>
    </row>
    <row r="4" spans="1:2" ht="21.9" x14ac:dyDescent="0.4">
      <c r="A4" s="175" t="s">
        <v>912</v>
      </c>
    </row>
    <row r="5" spans="1:2" x14ac:dyDescent="0.4">
      <c r="A5" s="176" t="s">
        <v>913</v>
      </c>
    </row>
    <row r="7" spans="1:2" x14ac:dyDescent="0.4">
      <c r="A7" s="174"/>
    </row>
    <row r="8" spans="1:2" x14ac:dyDescent="0.4">
      <c r="A8" s="177" t="s">
        <v>3</v>
      </c>
    </row>
    <row r="9" spans="1:2" ht="17.149999999999999" thickBot="1" x14ac:dyDescent="0.45">
      <c r="A9" s="178" t="s">
        <v>914</v>
      </c>
    </row>
    <row r="10" spans="1:2" ht="17.149999999999999" thickBot="1" x14ac:dyDescent="0.45">
      <c r="A10" s="179" t="s">
        <v>6</v>
      </c>
      <c r="B10" s="180" t="s">
        <v>7</v>
      </c>
    </row>
    <row r="11" spans="1:2" x14ac:dyDescent="0.4">
      <c r="A11" s="181" t="s">
        <v>8</v>
      </c>
      <c r="B11" s="189" t="s">
        <v>915</v>
      </c>
    </row>
    <row r="12" spans="1:2" ht="17.149999999999999" thickBot="1" x14ac:dyDescent="0.45">
      <c r="A12" s="182" t="s">
        <v>9</v>
      </c>
      <c r="B12" s="190"/>
    </row>
    <row r="13" spans="1:2" x14ac:dyDescent="0.4">
      <c r="A13" s="181" t="s">
        <v>916</v>
      </c>
      <c r="B13" s="189" t="s">
        <v>917</v>
      </c>
    </row>
    <row r="14" spans="1:2" ht="17.149999999999999" thickBot="1" x14ac:dyDescent="0.45">
      <c r="A14" s="182" t="s">
        <v>9</v>
      </c>
      <c r="B14" s="190"/>
    </row>
    <row r="15" spans="1:2" x14ac:dyDescent="0.4">
      <c r="A15" s="181" t="s">
        <v>918</v>
      </c>
      <c r="B15" s="189" t="s">
        <v>919</v>
      </c>
    </row>
    <row r="16" spans="1:2" ht="17.149999999999999" thickBot="1" x14ac:dyDescent="0.45">
      <c r="A16" s="182" t="s">
        <v>14</v>
      </c>
      <c r="B16" s="190"/>
    </row>
    <row r="17" spans="1:2" x14ac:dyDescent="0.4">
      <c r="A17" s="181" t="s">
        <v>920</v>
      </c>
      <c r="B17" s="189" t="s">
        <v>917</v>
      </c>
    </row>
    <row r="18" spans="1:2" ht="17.149999999999999" thickBot="1" x14ac:dyDescent="0.45">
      <c r="A18" s="182" t="s">
        <v>14</v>
      </c>
      <c r="B18" s="190"/>
    </row>
    <row r="19" spans="1:2" x14ac:dyDescent="0.4">
      <c r="A19" s="181" t="s">
        <v>921</v>
      </c>
      <c r="B19" s="189" t="s">
        <v>922</v>
      </c>
    </row>
    <row r="20" spans="1:2" ht="17.149999999999999" thickBot="1" x14ac:dyDescent="0.45">
      <c r="A20" s="182" t="s">
        <v>14</v>
      </c>
      <c r="B20" s="190"/>
    </row>
    <row r="21" spans="1:2" x14ac:dyDescent="0.4">
      <c r="A21" s="183"/>
    </row>
    <row r="22" spans="1:2" x14ac:dyDescent="0.4">
      <c r="A22" s="184" t="s">
        <v>923</v>
      </c>
    </row>
    <row r="23" spans="1:2" x14ac:dyDescent="0.4">
      <c r="A23" s="185" t="s">
        <v>924</v>
      </c>
    </row>
    <row r="24" spans="1:2" x14ac:dyDescent="0.4">
      <c r="A24" s="185" t="s">
        <v>925</v>
      </c>
    </row>
    <row r="25" spans="1:2" x14ac:dyDescent="0.4">
      <c r="A25" s="186" t="s">
        <v>926</v>
      </c>
    </row>
    <row r="26" spans="1:2" x14ac:dyDescent="0.4">
      <c r="A26" s="174"/>
    </row>
    <row r="27" spans="1:2" ht="20.149999999999999" x14ac:dyDescent="0.4">
      <c r="A27" s="187" t="s">
        <v>22</v>
      </c>
    </row>
    <row r="28" spans="1:2" x14ac:dyDescent="0.4">
      <c r="A28" s="176" t="s">
        <v>927</v>
      </c>
    </row>
    <row r="30" spans="1:2" x14ac:dyDescent="0.4">
      <c r="A30" s="174"/>
    </row>
    <row r="31" spans="1:2" x14ac:dyDescent="0.4">
      <c r="A31" s="176" t="s">
        <v>928</v>
      </c>
    </row>
    <row r="33" spans="1:1" x14ac:dyDescent="0.4">
      <c r="A33" s="174"/>
    </row>
    <row r="34" spans="1:1" x14ac:dyDescent="0.4">
      <c r="A34" s="176" t="s">
        <v>929</v>
      </c>
    </row>
    <row r="36" spans="1:1" x14ac:dyDescent="0.4">
      <c r="A36" s="174"/>
    </row>
    <row r="37" spans="1:1" ht="20.149999999999999" x14ac:dyDescent="0.4">
      <c r="A37" s="187" t="s">
        <v>930</v>
      </c>
    </row>
    <row r="38" spans="1:1" x14ac:dyDescent="0.4">
      <c r="A38" s="174" t="s">
        <v>931</v>
      </c>
    </row>
    <row r="39" spans="1:1" x14ac:dyDescent="0.4">
      <c r="A39" s="176" t="s">
        <v>932</v>
      </c>
    </row>
    <row r="40" spans="1:1" x14ac:dyDescent="0.4">
      <c r="A40" s="176" t="s">
        <v>933</v>
      </c>
    </row>
  </sheetData>
  <mergeCells count="5">
    <mergeCell ref="B11:B12"/>
    <mergeCell ref="B13:B14"/>
    <mergeCell ref="B15:B16"/>
    <mergeCell ref="B17:B18"/>
    <mergeCell ref="B19:B20"/>
  </mergeCells>
  <phoneticPr fontId="15" type="noConversion"/>
  <hyperlinks>
    <hyperlink ref="A2" r:id="rId1" display="javascript:" xr:uid="{27F27EAA-3232-485D-9D52-330336FD745D}"/>
    <hyperlink ref="A25" r:id="rId2" display="https://support.microsoft.com/zh-tw/office/%E5%A6%82%E4%BD%95%E4%BF%AE%E6%AD%A3-ref-%E9%8C%AF%E8%AA%A4-822c8e46-e610-4d02-bf29-ec4b8c5ff4be" xr:uid="{9B67DCE8-465D-4CC0-873A-4CC056FF0372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379FA-4F9E-4634-AEB1-8D477403AAB9}">
  <sheetPr>
    <tabColor indexed="45"/>
  </sheetPr>
  <dimension ref="A1:V54"/>
  <sheetViews>
    <sheetView zoomScale="115" zoomScaleNormal="115" workbookViewId="0">
      <pane xSplit="1" ySplit="1" topLeftCell="B2" activePane="bottomRight" state="frozen"/>
      <selection activeCell="I2" sqref="I2"/>
      <selection pane="topRight" activeCell="I2" sqref="I2"/>
      <selection pane="bottomLeft" activeCell="I2" sqref="I2"/>
      <selection pane="bottomRight" activeCell="E1" sqref="E1:I1048576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9.4140625" style="98" customWidth="1"/>
    <col min="4" max="4" width="8.83203125" style="98"/>
    <col min="5" max="5" width="14.91406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2" max="12" width="6.5" style="50" customWidth="1"/>
    <col min="13" max="13" width="8.9140625" style="50" customWidth="1"/>
    <col min="14" max="14" width="6.1640625" style="50" customWidth="1"/>
    <col min="15" max="16" width="8.83203125" style="50"/>
    <col min="17" max="17" width="6.5" style="50" bestFit="1" customWidth="1"/>
    <col min="18" max="18" width="10" style="50" bestFit="1" customWidth="1"/>
    <col min="19" max="19" width="6" style="50" customWidth="1"/>
    <col min="20" max="20" width="8.58203125" style="50" customWidth="1"/>
    <col min="21" max="21" width="25.5" style="50" customWidth="1"/>
    <col min="22" max="250" width="8.83203125" style="50"/>
    <col min="251" max="251" width="6.6640625" style="50" customWidth="1"/>
    <col min="252" max="252" width="13.08203125" style="50" customWidth="1"/>
    <col min="253" max="253" width="7.9140625" style="50" bestFit="1" customWidth="1"/>
    <col min="254" max="254" width="11.4140625" style="50" customWidth="1"/>
    <col min="255" max="255" width="10.4140625" style="50" bestFit="1" customWidth="1"/>
    <col min="256" max="258" width="11.4140625" style="50" customWidth="1"/>
    <col min="259" max="259" width="10.4140625" style="50" bestFit="1" customWidth="1"/>
    <col min="260" max="506" width="8.83203125" style="50"/>
    <col min="507" max="507" width="6.6640625" style="50" customWidth="1"/>
    <col min="508" max="508" width="13.08203125" style="50" customWidth="1"/>
    <col min="509" max="509" width="7.9140625" style="50" bestFit="1" customWidth="1"/>
    <col min="510" max="510" width="11.4140625" style="50" customWidth="1"/>
    <col min="511" max="511" width="10.4140625" style="50" bestFit="1" customWidth="1"/>
    <col min="512" max="514" width="11.4140625" style="50" customWidth="1"/>
    <col min="515" max="515" width="10.4140625" style="50" bestFit="1" customWidth="1"/>
    <col min="516" max="762" width="8.83203125" style="50"/>
    <col min="763" max="763" width="6.6640625" style="50" customWidth="1"/>
    <col min="764" max="764" width="13.08203125" style="50" customWidth="1"/>
    <col min="765" max="765" width="7.9140625" style="50" bestFit="1" customWidth="1"/>
    <col min="766" max="766" width="11.4140625" style="50" customWidth="1"/>
    <col min="767" max="767" width="10.4140625" style="50" bestFit="1" customWidth="1"/>
    <col min="768" max="770" width="11.4140625" style="50" customWidth="1"/>
    <col min="771" max="771" width="10.4140625" style="50" bestFit="1" customWidth="1"/>
    <col min="772" max="1018" width="8.83203125" style="50"/>
    <col min="1019" max="1019" width="6.6640625" style="50" customWidth="1"/>
    <col min="1020" max="1020" width="13.08203125" style="50" customWidth="1"/>
    <col min="1021" max="1021" width="7.9140625" style="50" bestFit="1" customWidth="1"/>
    <col min="1022" max="1022" width="11.4140625" style="50" customWidth="1"/>
    <col min="1023" max="1023" width="10.4140625" style="50" bestFit="1" customWidth="1"/>
    <col min="1024" max="1026" width="11.4140625" style="50" customWidth="1"/>
    <col min="1027" max="1027" width="10.4140625" style="50" bestFit="1" customWidth="1"/>
    <col min="1028" max="1274" width="8.83203125" style="50"/>
    <col min="1275" max="1275" width="6.6640625" style="50" customWidth="1"/>
    <col min="1276" max="1276" width="13.08203125" style="50" customWidth="1"/>
    <col min="1277" max="1277" width="7.9140625" style="50" bestFit="1" customWidth="1"/>
    <col min="1278" max="1278" width="11.4140625" style="50" customWidth="1"/>
    <col min="1279" max="1279" width="10.4140625" style="50" bestFit="1" customWidth="1"/>
    <col min="1280" max="1282" width="11.4140625" style="50" customWidth="1"/>
    <col min="1283" max="1283" width="10.4140625" style="50" bestFit="1" customWidth="1"/>
    <col min="1284" max="1530" width="8.83203125" style="50"/>
    <col min="1531" max="1531" width="6.6640625" style="50" customWidth="1"/>
    <col min="1532" max="1532" width="13.08203125" style="50" customWidth="1"/>
    <col min="1533" max="1533" width="7.9140625" style="50" bestFit="1" customWidth="1"/>
    <col min="1534" max="1534" width="11.4140625" style="50" customWidth="1"/>
    <col min="1535" max="1535" width="10.4140625" style="50" bestFit="1" customWidth="1"/>
    <col min="1536" max="1538" width="11.4140625" style="50" customWidth="1"/>
    <col min="1539" max="1539" width="10.4140625" style="50" bestFit="1" customWidth="1"/>
    <col min="1540" max="1786" width="8.83203125" style="50"/>
    <col min="1787" max="1787" width="6.6640625" style="50" customWidth="1"/>
    <col min="1788" max="1788" width="13.08203125" style="50" customWidth="1"/>
    <col min="1789" max="1789" width="7.9140625" style="50" bestFit="1" customWidth="1"/>
    <col min="1790" max="1790" width="11.4140625" style="50" customWidth="1"/>
    <col min="1791" max="1791" width="10.4140625" style="50" bestFit="1" customWidth="1"/>
    <col min="1792" max="1794" width="11.4140625" style="50" customWidth="1"/>
    <col min="1795" max="1795" width="10.4140625" style="50" bestFit="1" customWidth="1"/>
    <col min="1796" max="2042" width="8.83203125" style="50"/>
    <col min="2043" max="2043" width="6.6640625" style="50" customWidth="1"/>
    <col min="2044" max="2044" width="13.08203125" style="50" customWidth="1"/>
    <col min="2045" max="2045" width="7.9140625" style="50" bestFit="1" customWidth="1"/>
    <col min="2046" max="2046" width="11.4140625" style="50" customWidth="1"/>
    <col min="2047" max="2047" width="10.4140625" style="50" bestFit="1" customWidth="1"/>
    <col min="2048" max="2050" width="11.4140625" style="50" customWidth="1"/>
    <col min="2051" max="2051" width="10.4140625" style="50" bestFit="1" customWidth="1"/>
    <col min="2052" max="2298" width="8.83203125" style="50"/>
    <col min="2299" max="2299" width="6.6640625" style="50" customWidth="1"/>
    <col min="2300" max="2300" width="13.08203125" style="50" customWidth="1"/>
    <col min="2301" max="2301" width="7.9140625" style="50" bestFit="1" customWidth="1"/>
    <col min="2302" max="2302" width="11.4140625" style="50" customWidth="1"/>
    <col min="2303" max="2303" width="10.4140625" style="50" bestFit="1" customWidth="1"/>
    <col min="2304" max="2306" width="11.4140625" style="50" customWidth="1"/>
    <col min="2307" max="2307" width="10.4140625" style="50" bestFit="1" customWidth="1"/>
    <col min="2308" max="2554" width="8.83203125" style="50"/>
    <col min="2555" max="2555" width="6.6640625" style="50" customWidth="1"/>
    <col min="2556" max="2556" width="13.08203125" style="50" customWidth="1"/>
    <col min="2557" max="2557" width="7.9140625" style="50" bestFit="1" customWidth="1"/>
    <col min="2558" max="2558" width="11.4140625" style="50" customWidth="1"/>
    <col min="2559" max="2559" width="10.4140625" style="50" bestFit="1" customWidth="1"/>
    <col min="2560" max="2562" width="11.4140625" style="50" customWidth="1"/>
    <col min="2563" max="2563" width="10.4140625" style="50" bestFit="1" customWidth="1"/>
    <col min="2564" max="2810" width="8.83203125" style="50"/>
    <col min="2811" max="2811" width="6.6640625" style="50" customWidth="1"/>
    <col min="2812" max="2812" width="13.08203125" style="50" customWidth="1"/>
    <col min="2813" max="2813" width="7.9140625" style="50" bestFit="1" customWidth="1"/>
    <col min="2814" max="2814" width="11.4140625" style="50" customWidth="1"/>
    <col min="2815" max="2815" width="10.4140625" style="50" bestFit="1" customWidth="1"/>
    <col min="2816" max="2818" width="11.4140625" style="50" customWidth="1"/>
    <col min="2819" max="2819" width="10.4140625" style="50" bestFit="1" customWidth="1"/>
    <col min="2820" max="3066" width="8.83203125" style="50"/>
    <col min="3067" max="3067" width="6.6640625" style="50" customWidth="1"/>
    <col min="3068" max="3068" width="13.08203125" style="50" customWidth="1"/>
    <col min="3069" max="3069" width="7.9140625" style="50" bestFit="1" customWidth="1"/>
    <col min="3070" max="3070" width="11.4140625" style="50" customWidth="1"/>
    <col min="3071" max="3071" width="10.4140625" style="50" bestFit="1" customWidth="1"/>
    <col min="3072" max="3074" width="11.4140625" style="50" customWidth="1"/>
    <col min="3075" max="3075" width="10.4140625" style="50" bestFit="1" customWidth="1"/>
    <col min="3076" max="3322" width="8.83203125" style="50"/>
    <col min="3323" max="3323" width="6.6640625" style="50" customWidth="1"/>
    <col min="3324" max="3324" width="13.08203125" style="50" customWidth="1"/>
    <col min="3325" max="3325" width="7.9140625" style="50" bestFit="1" customWidth="1"/>
    <col min="3326" max="3326" width="11.4140625" style="50" customWidth="1"/>
    <col min="3327" max="3327" width="10.4140625" style="50" bestFit="1" customWidth="1"/>
    <col min="3328" max="3330" width="11.4140625" style="50" customWidth="1"/>
    <col min="3331" max="3331" width="10.4140625" style="50" bestFit="1" customWidth="1"/>
    <col min="3332" max="3578" width="8.83203125" style="50"/>
    <col min="3579" max="3579" width="6.6640625" style="50" customWidth="1"/>
    <col min="3580" max="3580" width="13.08203125" style="50" customWidth="1"/>
    <col min="3581" max="3581" width="7.9140625" style="50" bestFit="1" customWidth="1"/>
    <col min="3582" max="3582" width="11.4140625" style="50" customWidth="1"/>
    <col min="3583" max="3583" width="10.4140625" style="50" bestFit="1" customWidth="1"/>
    <col min="3584" max="3586" width="11.4140625" style="50" customWidth="1"/>
    <col min="3587" max="3587" width="10.4140625" style="50" bestFit="1" customWidth="1"/>
    <col min="3588" max="3834" width="8.83203125" style="50"/>
    <col min="3835" max="3835" width="6.6640625" style="50" customWidth="1"/>
    <col min="3836" max="3836" width="13.08203125" style="50" customWidth="1"/>
    <col min="3837" max="3837" width="7.9140625" style="50" bestFit="1" customWidth="1"/>
    <col min="3838" max="3838" width="11.4140625" style="50" customWidth="1"/>
    <col min="3839" max="3839" width="10.4140625" style="50" bestFit="1" customWidth="1"/>
    <col min="3840" max="3842" width="11.4140625" style="50" customWidth="1"/>
    <col min="3843" max="3843" width="10.4140625" style="50" bestFit="1" customWidth="1"/>
    <col min="3844" max="4090" width="8.83203125" style="50"/>
    <col min="4091" max="4091" width="6.6640625" style="50" customWidth="1"/>
    <col min="4092" max="4092" width="13.08203125" style="50" customWidth="1"/>
    <col min="4093" max="4093" width="7.9140625" style="50" bestFit="1" customWidth="1"/>
    <col min="4094" max="4094" width="11.4140625" style="50" customWidth="1"/>
    <col min="4095" max="4095" width="10.4140625" style="50" bestFit="1" customWidth="1"/>
    <col min="4096" max="4098" width="11.4140625" style="50" customWidth="1"/>
    <col min="4099" max="4099" width="10.4140625" style="50" bestFit="1" customWidth="1"/>
    <col min="4100" max="4346" width="8.83203125" style="50"/>
    <col min="4347" max="4347" width="6.6640625" style="50" customWidth="1"/>
    <col min="4348" max="4348" width="13.08203125" style="50" customWidth="1"/>
    <col min="4349" max="4349" width="7.9140625" style="50" bestFit="1" customWidth="1"/>
    <col min="4350" max="4350" width="11.4140625" style="50" customWidth="1"/>
    <col min="4351" max="4351" width="10.4140625" style="50" bestFit="1" customWidth="1"/>
    <col min="4352" max="4354" width="11.4140625" style="50" customWidth="1"/>
    <col min="4355" max="4355" width="10.4140625" style="50" bestFit="1" customWidth="1"/>
    <col min="4356" max="4602" width="8.83203125" style="50"/>
    <col min="4603" max="4603" width="6.6640625" style="50" customWidth="1"/>
    <col min="4604" max="4604" width="13.08203125" style="50" customWidth="1"/>
    <col min="4605" max="4605" width="7.9140625" style="50" bestFit="1" customWidth="1"/>
    <col min="4606" max="4606" width="11.4140625" style="50" customWidth="1"/>
    <col min="4607" max="4607" width="10.4140625" style="50" bestFit="1" customWidth="1"/>
    <col min="4608" max="4610" width="11.4140625" style="50" customWidth="1"/>
    <col min="4611" max="4611" width="10.4140625" style="50" bestFit="1" customWidth="1"/>
    <col min="4612" max="4858" width="8.83203125" style="50"/>
    <col min="4859" max="4859" width="6.6640625" style="50" customWidth="1"/>
    <col min="4860" max="4860" width="13.08203125" style="50" customWidth="1"/>
    <col min="4861" max="4861" width="7.9140625" style="50" bestFit="1" customWidth="1"/>
    <col min="4862" max="4862" width="11.4140625" style="50" customWidth="1"/>
    <col min="4863" max="4863" width="10.4140625" style="50" bestFit="1" customWidth="1"/>
    <col min="4864" max="4866" width="11.4140625" style="50" customWidth="1"/>
    <col min="4867" max="4867" width="10.4140625" style="50" bestFit="1" customWidth="1"/>
    <col min="4868" max="5114" width="8.83203125" style="50"/>
    <col min="5115" max="5115" width="6.6640625" style="50" customWidth="1"/>
    <col min="5116" max="5116" width="13.08203125" style="50" customWidth="1"/>
    <col min="5117" max="5117" width="7.9140625" style="50" bestFit="1" customWidth="1"/>
    <col min="5118" max="5118" width="11.4140625" style="50" customWidth="1"/>
    <col min="5119" max="5119" width="10.4140625" style="50" bestFit="1" customWidth="1"/>
    <col min="5120" max="5122" width="11.4140625" style="50" customWidth="1"/>
    <col min="5123" max="5123" width="10.4140625" style="50" bestFit="1" customWidth="1"/>
    <col min="5124" max="5370" width="8.83203125" style="50"/>
    <col min="5371" max="5371" width="6.6640625" style="50" customWidth="1"/>
    <col min="5372" max="5372" width="13.08203125" style="50" customWidth="1"/>
    <col min="5373" max="5373" width="7.9140625" style="50" bestFit="1" customWidth="1"/>
    <col min="5374" max="5374" width="11.4140625" style="50" customWidth="1"/>
    <col min="5375" max="5375" width="10.4140625" style="50" bestFit="1" customWidth="1"/>
    <col min="5376" max="5378" width="11.4140625" style="50" customWidth="1"/>
    <col min="5379" max="5379" width="10.4140625" style="50" bestFit="1" customWidth="1"/>
    <col min="5380" max="5626" width="8.83203125" style="50"/>
    <col min="5627" max="5627" width="6.6640625" style="50" customWidth="1"/>
    <col min="5628" max="5628" width="13.08203125" style="50" customWidth="1"/>
    <col min="5629" max="5629" width="7.9140625" style="50" bestFit="1" customWidth="1"/>
    <col min="5630" max="5630" width="11.4140625" style="50" customWidth="1"/>
    <col min="5631" max="5631" width="10.4140625" style="50" bestFit="1" customWidth="1"/>
    <col min="5632" max="5634" width="11.4140625" style="50" customWidth="1"/>
    <col min="5635" max="5635" width="10.4140625" style="50" bestFit="1" customWidth="1"/>
    <col min="5636" max="5882" width="8.83203125" style="50"/>
    <col min="5883" max="5883" width="6.6640625" style="50" customWidth="1"/>
    <col min="5884" max="5884" width="13.08203125" style="50" customWidth="1"/>
    <col min="5885" max="5885" width="7.9140625" style="50" bestFit="1" customWidth="1"/>
    <col min="5886" max="5886" width="11.4140625" style="50" customWidth="1"/>
    <col min="5887" max="5887" width="10.4140625" style="50" bestFit="1" customWidth="1"/>
    <col min="5888" max="5890" width="11.4140625" style="50" customWidth="1"/>
    <col min="5891" max="5891" width="10.4140625" style="50" bestFit="1" customWidth="1"/>
    <col min="5892" max="6138" width="8.83203125" style="50"/>
    <col min="6139" max="6139" width="6.6640625" style="50" customWidth="1"/>
    <col min="6140" max="6140" width="13.08203125" style="50" customWidth="1"/>
    <col min="6141" max="6141" width="7.9140625" style="50" bestFit="1" customWidth="1"/>
    <col min="6142" max="6142" width="11.4140625" style="50" customWidth="1"/>
    <col min="6143" max="6143" width="10.4140625" style="50" bestFit="1" customWidth="1"/>
    <col min="6144" max="6146" width="11.4140625" style="50" customWidth="1"/>
    <col min="6147" max="6147" width="10.4140625" style="50" bestFit="1" customWidth="1"/>
    <col min="6148" max="6394" width="8.83203125" style="50"/>
    <col min="6395" max="6395" width="6.6640625" style="50" customWidth="1"/>
    <col min="6396" max="6396" width="13.08203125" style="50" customWidth="1"/>
    <col min="6397" max="6397" width="7.9140625" style="50" bestFit="1" customWidth="1"/>
    <col min="6398" max="6398" width="11.4140625" style="50" customWidth="1"/>
    <col min="6399" max="6399" width="10.4140625" style="50" bestFit="1" customWidth="1"/>
    <col min="6400" max="6402" width="11.4140625" style="50" customWidth="1"/>
    <col min="6403" max="6403" width="10.4140625" style="50" bestFit="1" customWidth="1"/>
    <col min="6404" max="6650" width="8.83203125" style="50"/>
    <col min="6651" max="6651" width="6.6640625" style="50" customWidth="1"/>
    <col min="6652" max="6652" width="13.08203125" style="50" customWidth="1"/>
    <col min="6653" max="6653" width="7.9140625" style="50" bestFit="1" customWidth="1"/>
    <col min="6654" max="6654" width="11.4140625" style="50" customWidth="1"/>
    <col min="6655" max="6655" width="10.4140625" style="50" bestFit="1" customWidth="1"/>
    <col min="6656" max="6658" width="11.4140625" style="50" customWidth="1"/>
    <col min="6659" max="6659" width="10.4140625" style="50" bestFit="1" customWidth="1"/>
    <col min="6660" max="6906" width="8.83203125" style="50"/>
    <col min="6907" max="6907" width="6.6640625" style="50" customWidth="1"/>
    <col min="6908" max="6908" width="13.08203125" style="50" customWidth="1"/>
    <col min="6909" max="6909" width="7.9140625" style="50" bestFit="1" customWidth="1"/>
    <col min="6910" max="6910" width="11.4140625" style="50" customWidth="1"/>
    <col min="6911" max="6911" width="10.4140625" style="50" bestFit="1" customWidth="1"/>
    <col min="6912" max="6914" width="11.4140625" style="50" customWidth="1"/>
    <col min="6915" max="6915" width="10.4140625" style="50" bestFit="1" customWidth="1"/>
    <col min="6916" max="7162" width="8.83203125" style="50"/>
    <col min="7163" max="7163" width="6.6640625" style="50" customWidth="1"/>
    <col min="7164" max="7164" width="13.08203125" style="50" customWidth="1"/>
    <col min="7165" max="7165" width="7.9140625" style="50" bestFit="1" customWidth="1"/>
    <col min="7166" max="7166" width="11.4140625" style="50" customWidth="1"/>
    <col min="7167" max="7167" width="10.4140625" style="50" bestFit="1" customWidth="1"/>
    <col min="7168" max="7170" width="11.4140625" style="50" customWidth="1"/>
    <col min="7171" max="7171" width="10.4140625" style="50" bestFit="1" customWidth="1"/>
    <col min="7172" max="7418" width="8.83203125" style="50"/>
    <col min="7419" max="7419" width="6.6640625" style="50" customWidth="1"/>
    <col min="7420" max="7420" width="13.08203125" style="50" customWidth="1"/>
    <col min="7421" max="7421" width="7.9140625" style="50" bestFit="1" customWidth="1"/>
    <col min="7422" max="7422" width="11.4140625" style="50" customWidth="1"/>
    <col min="7423" max="7423" width="10.4140625" style="50" bestFit="1" customWidth="1"/>
    <col min="7424" max="7426" width="11.4140625" style="50" customWidth="1"/>
    <col min="7427" max="7427" width="10.4140625" style="50" bestFit="1" customWidth="1"/>
    <col min="7428" max="7674" width="8.83203125" style="50"/>
    <col min="7675" max="7675" width="6.6640625" style="50" customWidth="1"/>
    <col min="7676" max="7676" width="13.08203125" style="50" customWidth="1"/>
    <col min="7677" max="7677" width="7.9140625" style="50" bestFit="1" customWidth="1"/>
    <col min="7678" max="7678" width="11.4140625" style="50" customWidth="1"/>
    <col min="7679" max="7679" width="10.4140625" style="50" bestFit="1" customWidth="1"/>
    <col min="7680" max="7682" width="11.4140625" style="50" customWidth="1"/>
    <col min="7683" max="7683" width="10.4140625" style="50" bestFit="1" customWidth="1"/>
    <col min="7684" max="7930" width="8.83203125" style="50"/>
    <col min="7931" max="7931" width="6.6640625" style="50" customWidth="1"/>
    <col min="7932" max="7932" width="13.08203125" style="50" customWidth="1"/>
    <col min="7933" max="7933" width="7.9140625" style="50" bestFit="1" customWidth="1"/>
    <col min="7934" max="7934" width="11.4140625" style="50" customWidth="1"/>
    <col min="7935" max="7935" width="10.4140625" style="50" bestFit="1" customWidth="1"/>
    <col min="7936" max="7938" width="11.4140625" style="50" customWidth="1"/>
    <col min="7939" max="7939" width="10.4140625" style="50" bestFit="1" customWidth="1"/>
    <col min="7940" max="8186" width="8.83203125" style="50"/>
    <col min="8187" max="8187" width="6.6640625" style="50" customWidth="1"/>
    <col min="8188" max="8188" width="13.08203125" style="50" customWidth="1"/>
    <col min="8189" max="8189" width="7.9140625" style="50" bestFit="1" customWidth="1"/>
    <col min="8190" max="8190" width="11.4140625" style="50" customWidth="1"/>
    <col min="8191" max="8191" width="10.4140625" style="50" bestFit="1" customWidth="1"/>
    <col min="8192" max="8194" width="11.4140625" style="50" customWidth="1"/>
    <col min="8195" max="8195" width="10.4140625" style="50" bestFit="1" customWidth="1"/>
    <col min="8196" max="8442" width="8.83203125" style="50"/>
    <col min="8443" max="8443" width="6.6640625" style="50" customWidth="1"/>
    <col min="8444" max="8444" width="13.08203125" style="50" customWidth="1"/>
    <col min="8445" max="8445" width="7.9140625" style="50" bestFit="1" customWidth="1"/>
    <col min="8446" max="8446" width="11.4140625" style="50" customWidth="1"/>
    <col min="8447" max="8447" width="10.4140625" style="50" bestFit="1" customWidth="1"/>
    <col min="8448" max="8450" width="11.4140625" style="50" customWidth="1"/>
    <col min="8451" max="8451" width="10.4140625" style="50" bestFit="1" customWidth="1"/>
    <col min="8452" max="8698" width="8.83203125" style="50"/>
    <col min="8699" max="8699" width="6.6640625" style="50" customWidth="1"/>
    <col min="8700" max="8700" width="13.08203125" style="50" customWidth="1"/>
    <col min="8701" max="8701" width="7.9140625" style="50" bestFit="1" customWidth="1"/>
    <col min="8702" max="8702" width="11.4140625" style="50" customWidth="1"/>
    <col min="8703" max="8703" width="10.4140625" style="50" bestFit="1" customWidth="1"/>
    <col min="8704" max="8706" width="11.4140625" style="50" customWidth="1"/>
    <col min="8707" max="8707" width="10.4140625" style="50" bestFit="1" customWidth="1"/>
    <col min="8708" max="8954" width="8.83203125" style="50"/>
    <col min="8955" max="8955" width="6.6640625" style="50" customWidth="1"/>
    <col min="8956" max="8956" width="13.08203125" style="50" customWidth="1"/>
    <col min="8957" max="8957" width="7.9140625" style="50" bestFit="1" customWidth="1"/>
    <col min="8958" max="8958" width="11.4140625" style="50" customWidth="1"/>
    <col min="8959" max="8959" width="10.4140625" style="50" bestFit="1" customWidth="1"/>
    <col min="8960" max="8962" width="11.4140625" style="50" customWidth="1"/>
    <col min="8963" max="8963" width="10.4140625" style="50" bestFit="1" customWidth="1"/>
    <col min="8964" max="9210" width="8.83203125" style="50"/>
    <col min="9211" max="9211" width="6.6640625" style="50" customWidth="1"/>
    <col min="9212" max="9212" width="13.08203125" style="50" customWidth="1"/>
    <col min="9213" max="9213" width="7.9140625" style="50" bestFit="1" customWidth="1"/>
    <col min="9214" max="9214" width="11.4140625" style="50" customWidth="1"/>
    <col min="9215" max="9215" width="10.4140625" style="50" bestFit="1" customWidth="1"/>
    <col min="9216" max="9218" width="11.4140625" style="50" customWidth="1"/>
    <col min="9219" max="9219" width="10.4140625" style="50" bestFit="1" customWidth="1"/>
    <col min="9220" max="9466" width="8.83203125" style="50"/>
    <col min="9467" max="9467" width="6.6640625" style="50" customWidth="1"/>
    <col min="9468" max="9468" width="13.08203125" style="50" customWidth="1"/>
    <col min="9469" max="9469" width="7.9140625" style="50" bestFit="1" customWidth="1"/>
    <col min="9470" max="9470" width="11.4140625" style="50" customWidth="1"/>
    <col min="9471" max="9471" width="10.4140625" style="50" bestFit="1" customWidth="1"/>
    <col min="9472" max="9474" width="11.4140625" style="50" customWidth="1"/>
    <col min="9475" max="9475" width="10.4140625" style="50" bestFit="1" customWidth="1"/>
    <col min="9476" max="9722" width="8.83203125" style="50"/>
    <col min="9723" max="9723" width="6.6640625" style="50" customWidth="1"/>
    <col min="9724" max="9724" width="13.08203125" style="50" customWidth="1"/>
    <col min="9725" max="9725" width="7.9140625" style="50" bestFit="1" customWidth="1"/>
    <col min="9726" max="9726" width="11.4140625" style="50" customWidth="1"/>
    <col min="9727" max="9727" width="10.4140625" style="50" bestFit="1" customWidth="1"/>
    <col min="9728" max="9730" width="11.4140625" style="50" customWidth="1"/>
    <col min="9731" max="9731" width="10.4140625" style="50" bestFit="1" customWidth="1"/>
    <col min="9732" max="9978" width="8.83203125" style="50"/>
    <col min="9979" max="9979" width="6.6640625" style="50" customWidth="1"/>
    <col min="9980" max="9980" width="13.08203125" style="50" customWidth="1"/>
    <col min="9981" max="9981" width="7.9140625" style="50" bestFit="1" customWidth="1"/>
    <col min="9982" max="9982" width="11.4140625" style="50" customWidth="1"/>
    <col min="9983" max="9983" width="10.4140625" style="50" bestFit="1" customWidth="1"/>
    <col min="9984" max="9986" width="11.4140625" style="50" customWidth="1"/>
    <col min="9987" max="9987" width="10.4140625" style="50" bestFit="1" customWidth="1"/>
    <col min="9988" max="10234" width="8.83203125" style="50"/>
    <col min="10235" max="10235" width="6.6640625" style="50" customWidth="1"/>
    <col min="10236" max="10236" width="13.08203125" style="50" customWidth="1"/>
    <col min="10237" max="10237" width="7.9140625" style="50" bestFit="1" customWidth="1"/>
    <col min="10238" max="10238" width="11.4140625" style="50" customWidth="1"/>
    <col min="10239" max="10239" width="10.4140625" style="50" bestFit="1" customWidth="1"/>
    <col min="10240" max="10242" width="11.4140625" style="50" customWidth="1"/>
    <col min="10243" max="10243" width="10.4140625" style="50" bestFit="1" customWidth="1"/>
    <col min="10244" max="10490" width="8.83203125" style="50"/>
    <col min="10491" max="10491" width="6.6640625" style="50" customWidth="1"/>
    <col min="10492" max="10492" width="13.08203125" style="50" customWidth="1"/>
    <col min="10493" max="10493" width="7.9140625" style="50" bestFit="1" customWidth="1"/>
    <col min="10494" max="10494" width="11.4140625" style="50" customWidth="1"/>
    <col min="10495" max="10495" width="10.4140625" style="50" bestFit="1" customWidth="1"/>
    <col min="10496" max="10498" width="11.4140625" style="50" customWidth="1"/>
    <col min="10499" max="10499" width="10.4140625" style="50" bestFit="1" customWidth="1"/>
    <col min="10500" max="10746" width="8.83203125" style="50"/>
    <col min="10747" max="10747" width="6.6640625" style="50" customWidth="1"/>
    <col min="10748" max="10748" width="13.08203125" style="50" customWidth="1"/>
    <col min="10749" max="10749" width="7.9140625" style="50" bestFit="1" customWidth="1"/>
    <col min="10750" max="10750" width="11.4140625" style="50" customWidth="1"/>
    <col min="10751" max="10751" width="10.4140625" style="50" bestFit="1" customWidth="1"/>
    <col min="10752" max="10754" width="11.4140625" style="50" customWidth="1"/>
    <col min="10755" max="10755" width="10.4140625" style="50" bestFit="1" customWidth="1"/>
    <col min="10756" max="11002" width="8.83203125" style="50"/>
    <col min="11003" max="11003" width="6.6640625" style="50" customWidth="1"/>
    <col min="11004" max="11004" width="13.08203125" style="50" customWidth="1"/>
    <col min="11005" max="11005" width="7.9140625" style="50" bestFit="1" customWidth="1"/>
    <col min="11006" max="11006" width="11.4140625" style="50" customWidth="1"/>
    <col min="11007" max="11007" width="10.4140625" style="50" bestFit="1" customWidth="1"/>
    <col min="11008" max="11010" width="11.4140625" style="50" customWidth="1"/>
    <col min="11011" max="11011" width="10.4140625" style="50" bestFit="1" customWidth="1"/>
    <col min="11012" max="11258" width="8.83203125" style="50"/>
    <col min="11259" max="11259" width="6.6640625" style="50" customWidth="1"/>
    <col min="11260" max="11260" width="13.08203125" style="50" customWidth="1"/>
    <col min="11261" max="11261" width="7.9140625" style="50" bestFit="1" customWidth="1"/>
    <col min="11262" max="11262" width="11.4140625" style="50" customWidth="1"/>
    <col min="11263" max="11263" width="10.4140625" style="50" bestFit="1" customWidth="1"/>
    <col min="11264" max="11266" width="11.4140625" style="50" customWidth="1"/>
    <col min="11267" max="11267" width="10.4140625" style="50" bestFit="1" customWidth="1"/>
    <col min="11268" max="11514" width="8.83203125" style="50"/>
    <col min="11515" max="11515" width="6.6640625" style="50" customWidth="1"/>
    <col min="11516" max="11516" width="13.08203125" style="50" customWidth="1"/>
    <col min="11517" max="11517" width="7.9140625" style="50" bestFit="1" customWidth="1"/>
    <col min="11518" max="11518" width="11.4140625" style="50" customWidth="1"/>
    <col min="11519" max="11519" width="10.4140625" style="50" bestFit="1" customWidth="1"/>
    <col min="11520" max="11522" width="11.4140625" style="50" customWidth="1"/>
    <col min="11523" max="11523" width="10.4140625" style="50" bestFit="1" customWidth="1"/>
    <col min="11524" max="11770" width="8.83203125" style="50"/>
    <col min="11771" max="11771" width="6.6640625" style="50" customWidth="1"/>
    <col min="11772" max="11772" width="13.08203125" style="50" customWidth="1"/>
    <col min="11773" max="11773" width="7.9140625" style="50" bestFit="1" customWidth="1"/>
    <col min="11774" max="11774" width="11.4140625" style="50" customWidth="1"/>
    <col min="11775" max="11775" width="10.4140625" style="50" bestFit="1" customWidth="1"/>
    <col min="11776" max="11778" width="11.4140625" style="50" customWidth="1"/>
    <col min="11779" max="11779" width="10.4140625" style="50" bestFit="1" customWidth="1"/>
    <col min="11780" max="12026" width="8.83203125" style="50"/>
    <col min="12027" max="12027" width="6.6640625" style="50" customWidth="1"/>
    <col min="12028" max="12028" width="13.08203125" style="50" customWidth="1"/>
    <col min="12029" max="12029" width="7.9140625" style="50" bestFit="1" customWidth="1"/>
    <col min="12030" max="12030" width="11.4140625" style="50" customWidth="1"/>
    <col min="12031" max="12031" width="10.4140625" style="50" bestFit="1" customWidth="1"/>
    <col min="12032" max="12034" width="11.4140625" style="50" customWidth="1"/>
    <col min="12035" max="12035" width="10.4140625" style="50" bestFit="1" customWidth="1"/>
    <col min="12036" max="12282" width="8.83203125" style="50"/>
    <col min="12283" max="12283" width="6.6640625" style="50" customWidth="1"/>
    <col min="12284" max="12284" width="13.08203125" style="50" customWidth="1"/>
    <col min="12285" max="12285" width="7.9140625" style="50" bestFit="1" customWidth="1"/>
    <col min="12286" max="12286" width="11.4140625" style="50" customWidth="1"/>
    <col min="12287" max="12287" width="10.4140625" style="50" bestFit="1" customWidth="1"/>
    <col min="12288" max="12290" width="11.4140625" style="50" customWidth="1"/>
    <col min="12291" max="12291" width="10.4140625" style="50" bestFit="1" customWidth="1"/>
    <col min="12292" max="12538" width="8.83203125" style="50"/>
    <col min="12539" max="12539" width="6.6640625" style="50" customWidth="1"/>
    <col min="12540" max="12540" width="13.08203125" style="50" customWidth="1"/>
    <col min="12541" max="12541" width="7.9140625" style="50" bestFit="1" customWidth="1"/>
    <col min="12542" max="12542" width="11.4140625" style="50" customWidth="1"/>
    <col min="12543" max="12543" width="10.4140625" style="50" bestFit="1" customWidth="1"/>
    <col min="12544" max="12546" width="11.4140625" style="50" customWidth="1"/>
    <col min="12547" max="12547" width="10.4140625" style="50" bestFit="1" customWidth="1"/>
    <col min="12548" max="12794" width="8.83203125" style="50"/>
    <col min="12795" max="12795" width="6.6640625" style="50" customWidth="1"/>
    <col min="12796" max="12796" width="13.08203125" style="50" customWidth="1"/>
    <col min="12797" max="12797" width="7.9140625" style="50" bestFit="1" customWidth="1"/>
    <col min="12798" max="12798" width="11.4140625" style="50" customWidth="1"/>
    <col min="12799" max="12799" width="10.4140625" style="50" bestFit="1" customWidth="1"/>
    <col min="12800" max="12802" width="11.4140625" style="50" customWidth="1"/>
    <col min="12803" max="12803" width="10.4140625" style="50" bestFit="1" customWidth="1"/>
    <col min="12804" max="13050" width="8.83203125" style="50"/>
    <col min="13051" max="13051" width="6.6640625" style="50" customWidth="1"/>
    <col min="13052" max="13052" width="13.08203125" style="50" customWidth="1"/>
    <col min="13053" max="13053" width="7.9140625" style="50" bestFit="1" customWidth="1"/>
    <col min="13054" max="13054" width="11.4140625" style="50" customWidth="1"/>
    <col min="13055" max="13055" width="10.4140625" style="50" bestFit="1" customWidth="1"/>
    <col min="13056" max="13058" width="11.4140625" style="50" customWidth="1"/>
    <col min="13059" max="13059" width="10.4140625" style="50" bestFit="1" customWidth="1"/>
    <col min="13060" max="13306" width="8.83203125" style="50"/>
    <col min="13307" max="13307" width="6.6640625" style="50" customWidth="1"/>
    <col min="13308" max="13308" width="13.08203125" style="50" customWidth="1"/>
    <col min="13309" max="13309" width="7.9140625" style="50" bestFit="1" customWidth="1"/>
    <col min="13310" max="13310" width="11.4140625" style="50" customWidth="1"/>
    <col min="13311" max="13311" width="10.4140625" style="50" bestFit="1" customWidth="1"/>
    <col min="13312" max="13314" width="11.4140625" style="50" customWidth="1"/>
    <col min="13315" max="13315" width="10.4140625" style="50" bestFit="1" customWidth="1"/>
    <col min="13316" max="13562" width="8.83203125" style="50"/>
    <col min="13563" max="13563" width="6.6640625" style="50" customWidth="1"/>
    <col min="13564" max="13564" width="13.08203125" style="50" customWidth="1"/>
    <col min="13565" max="13565" width="7.9140625" style="50" bestFit="1" customWidth="1"/>
    <col min="13566" max="13566" width="11.4140625" style="50" customWidth="1"/>
    <col min="13567" max="13567" width="10.4140625" style="50" bestFit="1" customWidth="1"/>
    <col min="13568" max="13570" width="11.4140625" style="50" customWidth="1"/>
    <col min="13571" max="13571" width="10.4140625" style="50" bestFit="1" customWidth="1"/>
    <col min="13572" max="13818" width="8.83203125" style="50"/>
    <col min="13819" max="13819" width="6.6640625" style="50" customWidth="1"/>
    <col min="13820" max="13820" width="13.08203125" style="50" customWidth="1"/>
    <col min="13821" max="13821" width="7.9140625" style="50" bestFit="1" customWidth="1"/>
    <col min="13822" max="13822" width="11.4140625" style="50" customWidth="1"/>
    <col min="13823" max="13823" width="10.4140625" style="50" bestFit="1" customWidth="1"/>
    <col min="13824" max="13826" width="11.4140625" style="50" customWidth="1"/>
    <col min="13827" max="13827" width="10.4140625" style="50" bestFit="1" customWidth="1"/>
    <col min="13828" max="14074" width="8.83203125" style="50"/>
    <col min="14075" max="14075" width="6.6640625" style="50" customWidth="1"/>
    <col min="14076" max="14076" width="13.08203125" style="50" customWidth="1"/>
    <col min="14077" max="14077" width="7.9140625" style="50" bestFit="1" customWidth="1"/>
    <col min="14078" max="14078" width="11.4140625" style="50" customWidth="1"/>
    <col min="14079" max="14079" width="10.4140625" style="50" bestFit="1" customWidth="1"/>
    <col min="14080" max="14082" width="11.4140625" style="50" customWidth="1"/>
    <col min="14083" max="14083" width="10.4140625" style="50" bestFit="1" customWidth="1"/>
    <col min="14084" max="14330" width="8.83203125" style="50"/>
    <col min="14331" max="14331" width="6.6640625" style="50" customWidth="1"/>
    <col min="14332" max="14332" width="13.08203125" style="50" customWidth="1"/>
    <col min="14333" max="14333" width="7.9140625" style="50" bestFit="1" customWidth="1"/>
    <col min="14334" max="14334" width="11.4140625" style="50" customWidth="1"/>
    <col min="14335" max="14335" width="10.4140625" style="50" bestFit="1" customWidth="1"/>
    <col min="14336" max="14338" width="11.4140625" style="50" customWidth="1"/>
    <col min="14339" max="14339" width="10.4140625" style="50" bestFit="1" customWidth="1"/>
    <col min="14340" max="14586" width="8.83203125" style="50"/>
    <col min="14587" max="14587" width="6.6640625" style="50" customWidth="1"/>
    <col min="14588" max="14588" width="13.08203125" style="50" customWidth="1"/>
    <col min="14589" max="14589" width="7.9140625" style="50" bestFit="1" customWidth="1"/>
    <col min="14590" max="14590" width="11.4140625" style="50" customWidth="1"/>
    <col min="14591" max="14591" width="10.4140625" style="50" bestFit="1" customWidth="1"/>
    <col min="14592" max="14594" width="11.4140625" style="50" customWidth="1"/>
    <col min="14595" max="14595" width="10.4140625" style="50" bestFit="1" customWidth="1"/>
    <col min="14596" max="14842" width="8.83203125" style="50"/>
    <col min="14843" max="14843" width="6.6640625" style="50" customWidth="1"/>
    <col min="14844" max="14844" width="13.08203125" style="50" customWidth="1"/>
    <col min="14845" max="14845" width="7.9140625" style="50" bestFit="1" customWidth="1"/>
    <col min="14846" max="14846" width="11.4140625" style="50" customWidth="1"/>
    <col min="14847" max="14847" width="10.4140625" style="50" bestFit="1" customWidth="1"/>
    <col min="14848" max="14850" width="11.4140625" style="50" customWidth="1"/>
    <col min="14851" max="14851" width="10.4140625" style="50" bestFit="1" customWidth="1"/>
    <col min="14852" max="15098" width="8.83203125" style="50"/>
    <col min="15099" max="15099" width="6.6640625" style="50" customWidth="1"/>
    <col min="15100" max="15100" width="13.08203125" style="50" customWidth="1"/>
    <col min="15101" max="15101" width="7.9140625" style="50" bestFit="1" customWidth="1"/>
    <col min="15102" max="15102" width="11.4140625" style="50" customWidth="1"/>
    <col min="15103" max="15103" width="10.4140625" style="50" bestFit="1" customWidth="1"/>
    <col min="15104" max="15106" width="11.4140625" style="50" customWidth="1"/>
    <col min="15107" max="15107" width="10.4140625" style="50" bestFit="1" customWidth="1"/>
    <col min="15108" max="15354" width="8.83203125" style="50"/>
    <col min="15355" max="15355" width="6.6640625" style="50" customWidth="1"/>
    <col min="15356" max="15356" width="13.08203125" style="50" customWidth="1"/>
    <col min="15357" max="15357" width="7.9140625" style="50" bestFit="1" customWidth="1"/>
    <col min="15358" max="15358" width="11.4140625" style="50" customWidth="1"/>
    <col min="15359" max="15359" width="10.4140625" style="50" bestFit="1" customWidth="1"/>
    <col min="15360" max="15362" width="11.4140625" style="50" customWidth="1"/>
    <col min="15363" max="15363" width="10.4140625" style="50" bestFit="1" customWidth="1"/>
    <col min="15364" max="15610" width="8.83203125" style="50"/>
    <col min="15611" max="15611" width="6.6640625" style="50" customWidth="1"/>
    <col min="15612" max="15612" width="13.08203125" style="50" customWidth="1"/>
    <col min="15613" max="15613" width="7.9140625" style="50" bestFit="1" customWidth="1"/>
    <col min="15614" max="15614" width="11.4140625" style="50" customWidth="1"/>
    <col min="15615" max="15615" width="10.4140625" style="50" bestFit="1" customWidth="1"/>
    <col min="15616" max="15618" width="11.4140625" style="50" customWidth="1"/>
    <col min="15619" max="15619" width="10.4140625" style="50" bestFit="1" customWidth="1"/>
    <col min="15620" max="15866" width="8.83203125" style="50"/>
    <col min="15867" max="15867" width="6.6640625" style="50" customWidth="1"/>
    <col min="15868" max="15868" width="13.08203125" style="50" customWidth="1"/>
    <col min="15869" max="15869" width="7.9140625" style="50" bestFit="1" customWidth="1"/>
    <col min="15870" max="15870" width="11.4140625" style="50" customWidth="1"/>
    <col min="15871" max="15871" width="10.4140625" style="50" bestFit="1" customWidth="1"/>
    <col min="15872" max="15874" width="11.4140625" style="50" customWidth="1"/>
    <col min="15875" max="15875" width="10.4140625" style="50" bestFit="1" customWidth="1"/>
    <col min="15876" max="16122" width="8.83203125" style="50"/>
    <col min="16123" max="16123" width="6.6640625" style="50" customWidth="1"/>
    <col min="16124" max="16124" width="13.08203125" style="50" customWidth="1"/>
    <col min="16125" max="16125" width="7.9140625" style="50" bestFit="1" customWidth="1"/>
    <col min="16126" max="16126" width="11.4140625" style="50" customWidth="1"/>
    <col min="16127" max="16127" width="10.4140625" style="50" bestFit="1" customWidth="1"/>
    <col min="16128" max="16130" width="11.4140625" style="50" customWidth="1"/>
    <col min="16131" max="16131" width="10.4140625" style="50" bestFit="1" customWidth="1"/>
    <col min="16132" max="16384" width="8.83203125" style="50"/>
  </cols>
  <sheetData>
    <row r="1" spans="1:22" s="36" customFormat="1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L1" s="36" t="str">
        <f>A1</f>
        <v>ID</v>
      </c>
      <c r="M1" s="36" t="str">
        <f>B1</f>
        <v>Code_dpt</v>
      </c>
      <c r="O1" s="37" t="s">
        <v>623</v>
      </c>
      <c r="P1" s="37" t="s">
        <v>624</v>
      </c>
      <c r="Q1" s="38" t="s">
        <v>621</v>
      </c>
      <c r="R1" s="39" t="s">
        <v>622</v>
      </c>
      <c r="T1" s="38" t="s">
        <v>621</v>
      </c>
      <c r="U1" s="32" t="s">
        <v>624</v>
      </c>
      <c r="V1" s="40" t="s">
        <v>622</v>
      </c>
    </row>
    <row r="2" spans="1:22" x14ac:dyDescent="0.4">
      <c r="A2" s="41" t="str">
        <f>B2&amp;TEXT(ROW()-1,"000")</f>
        <v>A001</v>
      </c>
      <c r="B2" s="41" t="str">
        <f>VLOOKUP(C2,'UNIQUE1-item'!B:C,2,0)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L2" s="36" t="str">
        <f t="shared" ref="L2:M54" si="0">A2</f>
        <v>A001</v>
      </c>
      <c r="M2" s="36" t="str">
        <f t="shared" si="0"/>
        <v>A</v>
      </c>
      <c r="O2" s="51" t="s">
        <v>632</v>
      </c>
      <c r="P2" s="52" t="s">
        <v>633</v>
      </c>
      <c r="Q2" s="53" t="str">
        <f>VLOOKUP(P2,D:M,9,0)</f>
        <v>A001</v>
      </c>
      <c r="R2" s="50" t="str">
        <f>VLOOKUP(P2,D:M,10,0)</f>
        <v>A</v>
      </c>
      <c r="T2" s="54" t="s">
        <v>637</v>
      </c>
      <c r="U2" s="53" t="s">
        <v>638</v>
      </c>
      <c r="V2" s="53" t="s">
        <v>639</v>
      </c>
    </row>
    <row r="3" spans="1:22" x14ac:dyDescent="0.4">
      <c r="A3" s="41" t="str">
        <f t="shared" ref="A3:A54" si="1">B3&amp;TEXT(ROW()-1,"000")</f>
        <v>A002</v>
      </c>
      <c r="B3" s="41" t="str">
        <f>VLOOKUP(C3,'UNIQUE1-item'!B:C,2,0)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L3" s="36" t="str">
        <f t="shared" si="0"/>
        <v>A002</v>
      </c>
      <c r="M3" s="36" t="str">
        <f t="shared" si="0"/>
        <v>A</v>
      </c>
    </row>
    <row r="4" spans="1:22" x14ac:dyDescent="0.4">
      <c r="A4" s="41" t="str">
        <f t="shared" si="1"/>
        <v>A003</v>
      </c>
      <c r="B4" s="41" t="str">
        <f>VLOOKUP(C4,'UNIQUE1-item'!B:C,2,0)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L4" s="36" t="str">
        <f t="shared" si="0"/>
        <v>A003</v>
      </c>
      <c r="M4" s="36" t="str">
        <f t="shared" si="0"/>
        <v>A</v>
      </c>
    </row>
    <row r="5" spans="1:22" x14ac:dyDescent="0.4">
      <c r="A5" s="41" t="str">
        <f t="shared" si="1"/>
        <v>A004</v>
      </c>
      <c r="B5" s="41" t="str">
        <f>VLOOKUP(C5,'UNIQUE1-item'!B:C,2,0)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L5" s="36" t="str">
        <f t="shared" si="0"/>
        <v>A004</v>
      </c>
      <c r="M5" s="36" t="str">
        <f t="shared" si="0"/>
        <v>A</v>
      </c>
    </row>
    <row r="6" spans="1:22" x14ac:dyDescent="0.45">
      <c r="A6" s="41" t="str">
        <f t="shared" si="1"/>
        <v>A005</v>
      </c>
      <c r="B6" s="41" t="str">
        <f>VLOOKUP(C6,'UNIQUE1-item'!B:C,2,0)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L6" s="36" t="str">
        <f t="shared" si="0"/>
        <v>A005</v>
      </c>
      <c r="M6" s="36" t="str">
        <f t="shared" si="0"/>
        <v>A</v>
      </c>
      <c r="T6" s="63" t="s">
        <v>656</v>
      </c>
      <c r="U6" s="53" t="s">
        <v>657</v>
      </c>
    </row>
    <row r="7" spans="1:22" x14ac:dyDescent="0.4">
      <c r="A7" s="41" t="str">
        <f t="shared" si="1"/>
        <v>B006</v>
      </c>
      <c r="B7" s="41" t="str">
        <f>VLOOKUP(C7,'UNIQUE1-item'!B:C,2,0)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L7" s="36" t="str">
        <f t="shared" si="0"/>
        <v>B006</v>
      </c>
      <c r="M7" s="36" t="str">
        <f t="shared" si="0"/>
        <v>B</v>
      </c>
    </row>
    <row r="8" spans="1:22" x14ac:dyDescent="0.4">
      <c r="A8" s="41" t="str">
        <f t="shared" si="1"/>
        <v>B007</v>
      </c>
      <c r="B8" s="41" t="str">
        <f>VLOOKUP(C8,'UNIQUE1-item'!B:C,2,0)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L8" s="36" t="str">
        <f t="shared" si="0"/>
        <v>B007</v>
      </c>
      <c r="M8" s="36" t="str">
        <f t="shared" si="0"/>
        <v>B</v>
      </c>
    </row>
    <row r="9" spans="1:22" x14ac:dyDescent="0.4">
      <c r="A9" s="41" t="str">
        <f t="shared" si="1"/>
        <v>B008</v>
      </c>
      <c r="B9" s="41" t="str">
        <f>VLOOKUP(C9,'UNIQUE1-item'!B:C,2,0)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L9" s="36" t="str">
        <f t="shared" si="0"/>
        <v>B008</v>
      </c>
      <c r="M9" s="36" t="str">
        <f t="shared" si="0"/>
        <v>B</v>
      </c>
    </row>
    <row r="10" spans="1:22" x14ac:dyDescent="0.4">
      <c r="A10" s="41" t="str">
        <f t="shared" si="1"/>
        <v>B009</v>
      </c>
      <c r="B10" s="41" t="str">
        <f>VLOOKUP(C10,'UNIQUE1-item'!B:C,2,0)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L10" s="36" t="str">
        <f t="shared" si="0"/>
        <v>B009</v>
      </c>
      <c r="M10" s="36" t="str">
        <f t="shared" si="0"/>
        <v>B</v>
      </c>
    </row>
    <row r="11" spans="1:22" ht="14.25" customHeight="1" x14ac:dyDescent="0.4">
      <c r="A11" s="41" t="str">
        <f t="shared" si="1"/>
        <v>C010</v>
      </c>
      <c r="B11" s="41" t="str">
        <f>VLOOKUP(C11,'UNIQUE1-item'!B:C,2,0)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L11" s="36" t="str">
        <f t="shared" si="0"/>
        <v>C010</v>
      </c>
      <c r="M11" s="36" t="str">
        <f t="shared" si="0"/>
        <v>C</v>
      </c>
    </row>
    <row r="12" spans="1:22" ht="24" x14ac:dyDescent="0.4">
      <c r="A12" s="41" t="str">
        <f t="shared" si="1"/>
        <v>C011</v>
      </c>
      <c r="B12" s="41" t="str">
        <f>VLOOKUP(C12,'UNIQUE1-item'!B:C,2,0)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L12" s="36" t="str">
        <f t="shared" si="0"/>
        <v>C011</v>
      </c>
      <c r="M12" s="36" t="str">
        <f t="shared" si="0"/>
        <v>C</v>
      </c>
    </row>
    <row r="13" spans="1:22" ht="24" x14ac:dyDescent="0.4">
      <c r="A13" s="41" t="str">
        <f t="shared" si="1"/>
        <v>C012</v>
      </c>
      <c r="B13" s="41" t="str">
        <f>VLOOKUP(C13,'UNIQUE1-item'!B:C,2,0)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L13" s="36" t="str">
        <f t="shared" si="0"/>
        <v>C012</v>
      </c>
      <c r="M13" s="36" t="str">
        <f t="shared" si="0"/>
        <v>C</v>
      </c>
    </row>
    <row r="14" spans="1:22" x14ac:dyDescent="0.4">
      <c r="A14" s="41" t="str">
        <f t="shared" si="1"/>
        <v>C013</v>
      </c>
      <c r="B14" s="41" t="str">
        <f>VLOOKUP(C14,'UNIQUE1-item'!B:C,2,0)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L14" s="36" t="str">
        <f t="shared" si="0"/>
        <v>C013</v>
      </c>
      <c r="M14" s="36" t="str">
        <f t="shared" si="0"/>
        <v>C</v>
      </c>
    </row>
    <row r="15" spans="1:22" x14ac:dyDescent="0.4">
      <c r="A15" s="41" t="str">
        <f t="shared" si="1"/>
        <v>C014</v>
      </c>
      <c r="B15" s="41" t="str">
        <f>VLOOKUP(C15,'UNIQUE1-item'!B:C,2,0)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L15" s="36" t="str">
        <f t="shared" si="0"/>
        <v>C014</v>
      </c>
      <c r="M15" s="36" t="str">
        <f t="shared" si="0"/>
        <v>C</v>
      </c>
    </row>
    <row r="16" spans="1:22" x14ac:dyDescent="0.4">
      <c r="A16" s="41" t="str">
        <f t="shared" si="1"/>
        <v>C015</v>
      </c>
      <c r="B16" s="41" t="str">
        <f>VLOOKUP(C16,'UNIQUE1-item'!B:C,2,0)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L16" s="36" t="str">
        <f t="shared" si="0"/>
        <v>C015</v>
      </c>
      <c r="M16" s="36" t="str">
        <f t="shared" si="0"/>
        <v>C</v>
      </c>
    </row>
    <row r="17" spans="1:13" x14ac:dyDescent="0.4">
      <c r="A17" s="41" t="str">
        <f t="shared" si="1"/>
        <v>C016</v>
      </c>
      <c r="B17" s="41" t="str">
        <f>VLOOKUP(C17,'UNIQUE1-item'!B:C,2,0)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L17" s="36" t="str">
        <f t="shared" si="0"/>
        <v>C016</v>
      </c>
      <c r="M17" s="36" t="str">
        <f t="shared" si="0"/>
        <v>C</v>
      </c>
    </row>
    <row r="18" spans="1:13" x14ac:dyDescent="0.4">
      <c r="A18" s="41" t="str">
        <f t="shared" si="1"/>
        <v>C017</v>
      </c>
      <c r="B18" s="41" t="str">
        <f>VLOOKUP(C18,'UNIQUE1-item'!B:C,2,0)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L18" s="36" t="str">
        <f t="shared" si="0"/>
        <v>C017</v>
      </c>
      <c r="M18" s="36" t="str">
        <f t="shared" si="0"/>
        <v>C</v>
      </c>
    </row>
    <row r="19" spans="1:13" x14ac:dyDescent="0.4">
      <c r="A19" s="41" t="str">
        <f t="shared" si="1"/>
        <v>C018</v>
      </c>
      <c r="B19" s="41" t="str">
        <f>VLOOKUP(C19,'UNIQUE1-item'!B:C,2,0)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L19" s="36" t="str">
        <f t="shared" si="0"/>
        <v>C018</v>
      </c>
      <c r="M19" s="36" t="str">
        <f t="shared" si="0"/>
        <v>C</v>
      </c>
    </row>
    <row r="20" spans="1:13" x14ac:dyDescent="0.4">
      <c r="A20" s="41" t="str">
        <f t="shared" si="1"/>
        <v>C019</v>
      </c>
      <c r="B20" s="41" t="str">
        <f>VLOOKUP(C20,'UNIQUE1-item'!B:C,2,0)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L20" s="36" t="str">
        <f t="shared" si="0"/>
        <v>C019</v>
      </c>
      <c r="M20" s="36" t="str">
        <f t="shared" si="0"/>
        <v>C</v>
      </c>
    </row>
    <row r="21" spans="1:13" x14ac:dyDescent="0.4">
      <c r="A21" s="41" t="str">
        <f t="shared" si="1"/>
        <v>C020</v>
      </c>
      <c r="B21" s="41" t="str">
        <f>VLOOKUP(C21,'UNIQUE1-item'!B:C,2,0)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L21" s="36" t="str">
        <f t="shared" si="0"/>
        <v>C020</v>
      </c>
      <c r="M21" s="36" t="str">
        <f t="shared" si="0"/>
        <v>C</v>
      </c>
    </row>
    <row r="22" spans="1:13" x14ac:dyDescent="0.4">
      <c r="A22" s="41" t="str">
        <f t="shared" si="1"/>
        <v>D021</v>
      </c>
      <c r="B22" s="41" t="str">
        <f>VLOOKUP(C22,'UNIQUE1-item'!B:C,2,0)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L22" s="36" t="str">
        <f t="shared" si="0"/>
        <v>D021</v>
      </c>
      <c r="M22" s="36" t="str">
        <f t="shared" si="0"/>
        <v>D</v>
      </c>
    </row>
    <row r="23" spans="1:13" x14ac:dyDescent="0.4">
      <c r="A23" s="41" t="str">
        <f t="shared" si="1"/>
        <v>D022</v>
      </c>
      <c r="B23" s="41" t="str">
        <f>VLOOKUP(C23,'UNIQUE1-item'!B:C,2,0)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L23" s="36" t="str">
        <f t="shared" si="0"/>
        <v>D022</v>
      </c>
      <c r="M23" s="36" t="str">
        <f t="shared" si="0"/>
        <v>D</v>
      </c>
    </row>
    <row r="24" spans="1:13" x14ac:dyDescent="0.4">
      <c r="A24" s="41" t="str">
        <f t="shared" si="1"/>
        <v>D023</v>
      </c>
      <c r="B24" s="41" t="str">
        <f>VLOOKUP(C24,'UNIQUE1-item'!B:C,2,0)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L24" s="36" t="str">
        <f t="shared" si="0"/>
        <v>D023</v>
      </c>
      <c r="M24" s="36" t="str">
        <f t="shared" si="0"/>
        <v>D</v>
      </c>
    </row>
    <row r="25" spans="1:13" x14ac:dyDescent="0.4">
      <c r="A25" s="41" t="str">
        <f t="shared" si="1"/>
        <v>D024</v>
      </c>
      <c r="B25" s="41" t="str">
        <f>VLOOKUP(C25,'UNIQUE1-item'!B:C,2,0)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L25" s="36" t="str">
        <f t="shared" si="0"/>
        <v>D024</v>
      </c>
      <c r="M25" s="36" t="str">
        <f t="shared" si="0"/>
        <v>D</v>
      </c>
    </row>
    <row r="26" spans="1:13" x14ac:dyDescent="0.4">
      <c r="A26" s="41" t="str">
        <f t="shared" si="1"/>
        <v>D025</v>
      </c>
      <c r="B26" s="41" t="str">
        <f>VLOOKUP(C26,'UNIQUE1-item'!B:C,2,0)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L26" s="36" t="str">
        <f t="shared" si="0"/>
        <v>D025</v>
      </c>
      <c r="M26" s="36" t="str">
        <f t="shared" si="0"/>
        <v>D</v>
      </c>
    </row>
    <row r="27" spans="1:13" x14ac:dyDescent="0.4">
      <c r="A27" s="41" t="str">
        <f t="shared" si="1"/>
        <v>D026</v>
      </c>
      <c r="B27" s="41" t="str">
        <f>VLOOKUP(C27,'UNIQUE1-item'!B:C,2,0)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L27" s="36" t="str">
        <f t="shared" si="0"/>
        <v>D026</v>
      </c>
      <c r="M27" s="36" t="str">
        <f t="shared" si="0"/>
        <v>D</v>
      </c>
    </row>
    <row r="28" spans="1:13" x14ac:dyDescent="0.4">
      <c r="A28" s="41" t="str">
        <f t="shared" si="1"/>
        <v>D027</v>
      </c>
      <c r="B28" s="41" t="str">
        <f>VLOOKUP(C28,'UNIQUE1-item'!B:C,2,0)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L28" s="36" t="str">
        <f t="shared" si="0"/>
        <v>D027</v>
      </c>
      <c r="M28" s="36" t="str">
        <f t="shared" si="0"/>
        <v>D</v>
      </c>
    </row>
    <row r="29" spans="1:13" x14ac:dyDescent="0.4">
      <c r="A29" s="41" t="str">
        <f t="shared" si="1"/>
        <v>D028</v>
      </c>
      <c r="B29" s="41" t="str">
        <f>VLOOKUP(C29,'UNIQUE1-item'!B:C,2,0)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L29" s="36" t="str">
        <f t="shared" si="0"/>
        <v>D028</v>
      </c>
      <c r="M29" s="36" t="str">
        <f t="shared" si="0"/>
        <v>D</v>
      </c>
    </row>
    <row r="30" spans="1:13" x14ac:dyDescent="0.4">
      <c r="A30" s="41" t="str">
        <f t="shared" si="1"/>
        <v>D029</v>
      </c>
      <c r="B30" s="41" t="str">
        <f>VLOOKUP(C30,'UNIQUE1-item'!B:C,2,0)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L30" s="36" t="str">
        <f t="shared" si="0"/>
        <v>D029</v>
      </c>
      <c r="M30" s="36" t="str">
        <f t="shared" si="0"/>
        <v>D</v>
      </c>
    </row>
    <row r="31" spans="1:13" ht="45" x14ac:dyDescent="0.4">
      <c r="A31" s="41" t="str">
        <f t="shared" si="1"/>
        <v>D030</v>
      </c>
      <c r="B31" s="41" t="str">
        <f>VLOOKUP(C31,'UNIQUE1-item'!B:C,2,0)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L31" s="36" t="str">
        <f t="shared" si="0"/>
        <v>D030</v>
      </c>
      <c r="M31" s="36" t="str">
        <f t="shared" si="0"/>
        <v>D</v>
      </c>
    </row>
    <row r="32" spans="1:13" ht="45" x14ac:dyDescent="0.4">
      <c r="A32" s="41" t="str">
        <f t="shared" si="1"/>
        <v>D031</v>
      </c>
      <c r="B32" s="41" t="str">
        <f>VLOOKUP(C32,'UNIQUE1-item'!B:C,2,0)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L32" s="36" t="str">
        <f t="shared" si="0"/>
        <v>D031</v>
      </c>
      <c r="M32" s="36" t="str">
        <f t="shared" si="0"/>
        <v>D</v>
      </c>
    </row>
    <row r="33" spans="1:13" ht="45" x14ac:dyDescent="0.4">
      <c r="A33" s="41" t="str">
        <f t="shared" si="1"/>
        <v>D032</v>
      </c>
      <c r="B33" s="41" t="str">
        <f>VLOOKUP(C33,'UNIQUE1-item'!B:C,2,0)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L33" s="36" t="str">
        <f t="shared" si="0"/>
        <v>D032</v>
      </c>
      <c r="M33" s="36" t="str">
        <f t="shared" si="0"/>
        <v>D</v>
      </c>
    </row>
    <row r="34" spans="1:13" x14ac:dyDescent="0.4">
      <c r="A34" s="41" t="str">
        <f t="shared" si="1"/>
        <v>E033</v>
      </c>
      <c r="B34" s="41" t="str">
        <f>VLOOKUP(C34,'UNIQUE1-item'!B:C,2,0)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L34" s="36" t="str">
        <f t="shared" si="0"/>
        <v>E033</v>
      </c>
      <c r="M34" s="36" t="str">
        <f t="shared" si="0"/>
        <v>E</v>
      </c>
    </row>
    <row r="35" spans="1:13" ht="30" x14ac:dyDescent="0.4">
      <c r="A35" s="41" t="str">
        <f t="shared" si="1"/>
        <v>E034</v>
      </c>
      <c r="B35" s="41" t="str">
        <f>VLOOKUP(C35,'UNIQUE1-item'!B:C,2,0)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L35" s="36" t="str">
        <f t="shared" si="0"/>
        <v>E034</v>
      </c>
      <c r="M35" s="36" t="str">
        <f t="shared" si="0"/>
        <v>E</v>
      </c>
    </row>
    <row r="36" spans="1:13" x14ac:dyDescent="0.4">
      <c r="A36" s="41" t="str">
        <f t="shared" si="1"/>
        <v>E035</v>
      </c>
      <c r="B36" s="41" t="str">
        <f>VLOOKUP(C36,'UNIQUE1-item'!B:C,2,0)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L36" s="36" t="str">
        <f t="shared" si="0"/>
        <v>E035</v>
      </c>
      <c r="M36" s="36" t="str">
        <f t="shared" si="0"/>
        <v>E</v>
      </c>
    </row>
    <row r="37" spans="1:13" x14ac:dyDescent="0.4">
      <c r="A37" s="41" t="str">
        <f t="shared" si="1"/>
        <v>E036</v>
      </c>
      <c r="B37" s="41" t="str">
        <f>VLOOKUP(C37,'UNIQUE1-item'!B:C,2,0)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L37" s="36" t="str">
        <f t="shared" si="0"/>
        <v>E036</v>
      </c>
      <c r="M37" s="36" t="str">
        <f t="shared" si="0"/>
        <v>E</v>
      </c>
    </row>
    <row r="38" spans="1:13" x14ac:dyDescent="0.4">
      <c r="A38" s="41" t="str">
        <f t="shared" si="1"/>
        <v>E037</v>
      </c>
      <c r="B38" s="41" t="str">
        <f>VLOOKUP(C38,'UNIQUE1-item'!B:C,2,0)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L38" s="36" t="str">
        <f t="shared" si="0"/>
        <v>E037</v>
      </c>
      <c r="M38" s="36" t="str">
        <f t="shared" si="0"/>
        <v>E</v>
      </c>
    </row>
    <row r="39" spans="1:13" x14ac:dyDescent="0.4">
      <c r="A39" s="41" t="str">
        <f t="shared" si="1"/>
        <v>E038</v>
      </c>
      <c r="B39" s="41" t="str">
        <f>VLOOKUP(C39,'UNIQUE1-item'!B:C,2,0)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L39" s="36" t="str">
        <f t="shared" si="0"/>
        <v>E038</v>
      </c>
      <c r="M39" s="36" t="str">
        <f t="shared" si="0"/>
        <v>E</v>
      </c>
    </row>
    <row r="40" spans="1:13" x14ac:dyDescent="0.4">
      <c r="A40" s="41" t="str">
        <f t="shared" si="1"/>
        <v>E039</v>
      </c>
      <c r="B40" s="41" t="str">
        <f>VLOOKUP(C40,'UNIQUE1-item'!B:C,2,0)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L40" s="36" t="str">
        <f t="shared" si="0"/>
        <v>E039</v>
      </c>
      <c r="M40" s="36" t="str">
        <f t="shared" si="0"/>
        <v>E</v>
      </c>
    </row>
    <row r="41" spans="1:13" x14ac:dyDescent="0.4">
      <c r="A41" s="41" t="str">
        <f t="shared" si="1"/>
        <v>E040</v>
      </c>
      <c r="B41" s="41" t="str">
        <f>VLOOKUP(C41,'UNIQUE1-item'!B:C,2,0)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L41" s="36" t="str">
        <f t="shared" si="0"/>
        <v>E040</v>
      </c>
      <c r="M41" s="36" t="str">
        <f t="shared" si="0"/>
        <v>E</v>
      </c>
    </row>
    <row r="42" spans="1:13" x14ac:dyDescent="0.4">
      <c r="A42" s="41" t="str">
        <f t="shared" si="1"/>
        <v>E041</v>
      </c>
      <c r="B42" s="41" t="str">
        <f>VLOOKUP(C42,'UNIQUE1-item'!B:C,2,0)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L42" s="36" t="str">
        <f t="shared" si="0"/>
        <v>E041</v>
      </c>
      <c r="M42" s="36" t="str">
        <f t="shared" si="0"/>
        <v>E</v>
      </c>
    </row>
    <row r="43" spans="1:13" x14ac:dyDescent="0.4">
      <c r="A43" s="41" t="str">
        <f t="shared" si="1"/>
        <v>E042</v>
      </c>
      <c r="B43" s="41" t="str">
        <f>VLOOKUP(C43,'UNIQUE1-item'!B:C,2,0)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L43" s="36" t="str">
        <f t="shared" si="0"/>
        <v>E042</v>
      </c>
      <c r="M43" s="36" t="str">
        <f t="shared" si="0"/>
        <v>E</v>
      </c>
    </row>
    <row r="44" spans="1:13" x14ac:dyDescent="0.4">
      <c r="A44" s="41" t="str">
        <f t="shared" si="1"/>
        <v>E043</v>
      </c>
      <c r="B44" s="41" t="str">
        <f>VLOOKUP(C44,'UNIQUE1-item'!B:C,2,0)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L44" s="36" t="str">
        <f t="shared" si="0"/>
        <v>E043</v>
      </c>
      <c r="M44" s="36" t="str">
        <f t="shared" si="0"/>
        <v>E</v>
      </c>
    </row>
    <row r="45" spans="1:13" x14ac:dyDescent="0.4">
      <c r="A45" s="41" t="str">
        <f t="shared" si="1"/>
        <v>E044</v>
      </c>
      <c r="B45" s="41" t="str">
        <f>VLOOKUP(C45,'UNIQUE1-item'!B:C,2,0)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L45" s="36" t="str">
        <f t="shared" si="0"/>
        <v>E044</v>
      </c>
      <c r="M45" s="36" t="str">
        <f t="shared" si="0"/>
        <v>E</v>
      </c>
    </row>
    <row r="46" spans="1:13" x14ac:dyDescent="0.4">
      <c r="A46" s="41" t="str">
        <f t="shared" si="1"/>
        <v>E045</v>
      </c>
      <c r="B46" s="41" t="str">
        <f>VLOOKUP(C46,'UNIQUE1-item'!B:C,2,0)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L46" s="36" t="str">
        <f t="shared" si="0"/>
        <v>E045</v>
      </c>
      <c r="M46" s="36" t="str">
        <f t="shared" si="0"/>
        <v>E</v>
      </c>
    </row>
    <row r="47" spans="1:13" x14ac:dyDescent="0.4">
      <c r="A47" s="41" t="str">
        <f t="shared" si="1"/>
        <v>E046</v>
      </c>
      <c r="B47" s="41" t="str">
        <f>VLOOKUP(C47,'UNIQUE1-item'!B:C,2,0)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L47" s="36" t="str">
        <f t="shared" si="0"/>
        <v>E046</v>
      </c>
      <c r="M47" s="36" t="str">
        <f t="shared" si="0"/>
        <v>E</v>
      </c>
    </row>
    <row r="48" spans="1:13" x14ac:dyDescent="0.4">
      <c r="A48" s="41" t="str">
        <f t="shared" si="1"/>
        <v>E047</v>
      </c>
      <c r="B48" s="41" t="str">
        <f>VLOOKUP(C48,'UNIQUE1-item'!B:C,2,0)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L48" s="36" t="str">
        <f t="shared" si="0"/>
        <v>E047</v>
      </c>
      <c r="M48" s="36" t="str">
        <f t="shared" si="0"/>
        <v>E</v>
      </c>
    </row>
    <row r="49" spans="1:13" x14ac:dyDescent="0.4">
      <c r="A49" s="41" t="str">
        <f t="shared" si="1"/>
        <v>E048</v>
      </c>
      <c r="B49" s="41" t="str">
        <f>VLOOKUP(C49,'UNIQUE1-item'!B:C,2,0)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L49" s="36" t="str">
        <f t="shared" si="0"/>
        <v>E048</v>
      </c>
      <c r="M49" s="36" t="str">
        <f t="shared" si="0"/>
        <v>E</v>
      </c>
    </row>
    <row r="50" spans="1:13" x14ac:dyDescent="0.4">
      <c r="A50" s="41" t="str">
        <f t="shared" si="1"/>
        <v>E049</v>
      </c>
      <c r="B50" s="41" t="str">
        <f>VLOOKUP(C50,'UNIQUE1-item'!B:C,2,0)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L50" s="36" t="str">
        <f t="shared" si="0"/>
        <v>E049</v>
      </c>
      <c r="M50" s="36" t="str">
        <f t="shared" si="0"/>
        <v>E</v>
      </c>
    </row>
    <row r="51" spans="1:13" x14ac:dyDescent="0.4">
      <c r="A51" s="41" t="str">
        <f t="shared" si="1"/>
        <v>E050</v>
      </c>
      <c r="B51" s="41" t="str">
        <f>VLOOKUP(C51,'UNIQUE1-item'!B:C,2,0)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L51" s="36" t="str">
        <f t="shared" si="0"/>
        <v>E050</v>
      </c>
      <c r="M51" s="36" t="str">
        <f t="shared" si="0"/>
        <v>E</v>
      </c>
    </row>
    <row r="52" spans="1:13" x14ac:dyDescent="0.4">
      <c r="A52" s="41" t="str">
        <f t="shared" si="1"/>
        <v>E051</v>
      </c>
      <c r="B52" s="41" t="str">
        <f>VLOOKUP(C52,'UNIQUE1-item'!B:C,2,0)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L52" s="36" t="str">
        <f t="shared" si="0"/>
        <v>E051</v>
      </c>
      <c r="M52" s="36" t="str">
        <f t="shared" si="0"/>
        <v>E</v>
      </c>
    </row>
    <row r="53" spans="1:13" ht="30" x14ac:dyDescent="0.4">
      <c r="A53" s="41" t="str">
        <f t="shared" si="1"/>
        <v>E052</v>
      </c>
      <c r="B53" s="41" t="str">
        <f>VLOOKUP(C53,'UNIQUE1-item'!B:C,2,0)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L53" s="36" t="str">
        <f t="shared" si="0"/>
        <v>E052</v>
      </c>
      <c r="M53" s="36" t="str">
        <f t="shared" si="0"/>
        <v>E</v>
      </c>
    </row>
    <row r="54" spans="1:13" x14ac:dyDescent="0.4">
      <c r="A54" s="41" t="str">
        <f t="shared" si="1"/>
        <v>E053</v>
      </c>
      <c r="B54" s="41" t="str">
        <f>VLOOKUP(C54,'UNIQUE1-item'!B:C,2,0)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47">
        <v>37377</v>
      </c>
      <c r="J54" s="96"/>
      <c r="K54" s="49" t="s">
        <v>812</v>
      </c>
      <c r="L54" s="36" t="str">
        <f t="shared" si="0"/>
        <v>E053</v>
      </c>
      <c r="M54" s="36" t="str">
        <f t="shared" si="0"/>
        <v>E</v>
      </c>
    </row>
  </sheetData>
  <phoneticPr fontId="15" type="noConversion"/>
  <conditionalFormatting sqref="C1:J10">
    <cfRule type="expression" dxfId="293" priority="27">
      <formula>#REF!="程式組"</formula>
    </cfRule>
    <cfRule type="expression" dxfId="292" priority="28">
      <formula>#REF!="網路組"</formula>
    </cfRule>
  </conditionalFormatting>
  <conditionalFormatting sqref="C1:J21">
    <cfRule type="expression" dxfId="291" priority="29">
      <formula>#REF!="作業組"</formula>
    </cfRule>
    <cfRule type="expression" dxfId="290" priority="30">
      <formula>#REF!="教學組"</formula>
    </cfRule>
    <cfRule type="expression" dxfId="289" priority="31">
      <formula>#REF!="行政室"</formula>
    </cfRule>
  </conditionalFormatting>
  <conditionalFormatting sqref="C11:J21">
    <cfRule type="expression" dxfId="288" priority="32">
      <formula>#REF!="程式組"</formula>
    </cfRule>
    <cfRule type="expression" dxfId="287" priority="33">
      <formula>#REF!="網路組"</formula>
    </cfRule>
  </conditionalFormatting>
  <conditionalFormatting sqref="C1:K54 C55:E58 J55:K58 C59:K1048576">
    <cfRule type="expression" dxfId="286" priority="21">
      <formula>$A1="程式組"</formula>
    </cfRule>
    <cfRule type="expression" dxfId="285" priority="22">
      <formula>$A1="網路組"</formula>
    </cfRule>
    <cfRule type="expression" dxfId="284" priority="23">
      <formula>$A1="作業組"</formula>
    </cfRule>
    <cfRule type="expression" dxfId="283" priority="24">
      <formula>$A1="教學組"</formula>
    </cfRule>
    <cfRule type="expression" dxfId="282" priority="25">
      <formula>$A1="行政室"</formula>
    </cfRule>
  </conditionalFormatting>
  <conditionalFormatting sqref="I1:I65522">
    <cfRule type="cellIs" dxfId="281" priority="26" stopIfTrue="1" operator="notEqual">
      <formula>#REF!</formula>
    </cfRule>
  </conditionalFormatting>
  <conditionalFormatting sqref="O1:P2">
    <cfRule type="expression" dxfId="280" priority="11">
      <formula>$A1="程式組"</formula>
    </cfRule>
    <cfRule type="expression" dxfId="279" priority="12">
      <formula>$A1="網路組"</formula>
    </cfRule>
    <cfRule type="expression" dxfId="278" priority="13">
      <formula>$A1="作業組"</formula>
    </cfRule>
    <cfRule type="expression" dxfId="277" priority="14">
      <formula>$A1="教學組"</formula>
    </cfRule>
    <cfRule type="expression" dxfId="276" priority="15">
      <formula>$A1="行政室"</formula>
    </cfRule>
    <cfRule type="expression" dxfId="275" priority="16">
      <formula>#REF!="程式組"</formula>
    </cfRule>
    <cfRule type="expression" dxfId="274" priority="17">
      <formula>#REF!="網路組"</formula>
    </cfRule>
    <cfRule type="expression" dxfId="273" priority="18">
      <formula>#REF!="作業組"</formula>
    </cfRule>
    <cfRule type="expression" dxfId="272" priority="19">
      <formula>#REF!="教學組"</formula>
    </cfRule>
    <cfRule type="expression" dxfId="271" priority="20">
      <formula>#REF!="行政室"</formula>
    </cfRule>
  </conditionalFormatting>
  <conditionalFormatting sqref="U1">
    <cfRule type="expression" dxfId="270" priority="1">
      <formula>$A1="程式組"</formula>
    </cfRule>
    <cfRule type="expression" dxfId="269" priority="2">
      <formula>$A1="網路組"</formula>
    </cfRule>
    <cfRule type="expression" dxfId="268" priority="3">
      <formula>$A1="作業組"</formula>
    </cfRule>
    <cfRule type="expression" dxfId="267" priority="4">
      <formula>$A1="教學組"</formula>
    </cfRule>
    <cfRule type="expression" dxfId="266" priority="5">
      <formula>$A1="行政室"</formula>
    </cfRule>
    <cfRule type="expression" dxfId="265" priority="6">
      <formula>#REF!="程式組"</formula>
    </cfRule>
    <cfRule type="expression" dxfId="264" priority="7">
      <formula>#REF!="網路組"</formula>
    </cfRule>
    <cfRule type="expression" dxfId="263" priority="8">
      <formula>#REF!="作業組"</formula>
    </cfRule>
    <cfRule type="expression" dxfId="262" priority="9">
      <formula>#REF!="教學組"</formula>
    </cfRule>
    <cfRule type="expression" dxfId="261" priority="10">
      <formula>#REF!="行政室"</formula>
    </cfRule>
  </conditionalFormatting>
  <dataValidations count="1">
    <dataValidation type="list" allowBlank="1" showInputMessage="1" showErrorMessage="1" sqref="T2" xr:uid="{CE245231-7E3A-4BC7-AA83-BC0D6373B4AC}">
      <formula1>$A:$A</formula1>
    </dataValidation>
  </dataValidations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F20D98-2005-4D97-9D02-CE753A5E25FB}">
          <x14:formula1>
            <xm:f>'UNIQUE1-item'!$B$2:$B$6</xm:f>
          </x14:formula1>
          <xm:sqref>O2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AC8A8-9234-4A64-A08C-4247C2E7C7FA}">
  <sheetPr>
    <tabColor theme="5" tint="0.39997558519241921"/>
  </sheetPr>
  <dimension ref="A1:X54"/>
  <sheetViews>
    <sheetView zoomScale="115" zoomScaleNormal="115" workbookViewId="0">
      <selection activeCell="I2" sqref="I2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10" style="98" customWidth="1"/>
    <col min="4" max="4" width="8.83203125" style="98"/>
    <col min="5" max="5" width="10.582031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2" max="12" width="6.5" style="50" customWidth="1"/>
    <col min="13" max="13" width="8.9140625" style="50" customWidth="1"/>
    <col min="14" max="14" width="6.1640625" style="50" customWidth="1"/>
    <col min="15" max="16" width="8.83203125" style="50"/>
    <col min="17" max="17" width="11.5" style="50" customWidth="1"/>
    <col min="18" max="18" width="10" style="50" bestFit="1" customWidth="1"/>
    <col min="19" max="19" width="12.83203125" style="50" customWidth="1"/>
    <col min="20" max="20" width="13.58203125" style="50" customWidth="1"/>
    <col min="21" max="21" width="14.5" style="50" customWidth="1"/>
    <col min="22" max="22" width="16.58203125" style="50" customWidth="1"/>
    <col min="23" max="23" width="11.08203125" style="50" customWidth="1"/>
    <col min="24" max="251" width="8.83203125" style="50"/>
    <col min="252" max="252" width="6.6640625" style="50" customWidth="1"/>
    <col min="253" max="253" width="13.08203125" style="50" customWidth="1"/>
    <col min="254" max="254" width="7.9140625" style="50" bestFit="1" customWidth="1"/>
    <col min="255" max="255" width="11.4140625" style="50" customWidth="1"/>
    <col min="256" max="256" width="10.4140625" style="50" bestFit="1" customWidth="1"/>
    <col min="257" max="259" width="11.4140625" style="50" customWidth="1"/>
    <col min="260" max="260" width="10.4140625" style="50" bestFit="1" customWidth="1"/>
    <col min="261" max="507" width="8.83203125" style="50"/>
    <col min="508" max="508" width="6.6640625" style="50" customWidth="1"/>
    <col min="509" max="509" width="13.08203125" style="50" customWidth="1"/>
    <col min="510" max="510" width="7.9140625" style="50" bestFit="1" customWidth="1"/>
    <col min="511" max="511" width="11.4140625" style="50" customWidth="1"/>
    <col min="512" max="512" width="10.4140625" style="50" bestFit="1" customWidth="1"/>
    <col min="513" max="515" width="11.4140625" style="50" customWidth="1"/>
    <col min="516" max="516" width="10.4140625" style="50" bestFit="1" customWidth="1"/>
    <col min="517" max="763" width="8.83203125" style="50"/>
    <col min="764" max="764" width="6.6640625" style="50" customWidth="1"/>
    <col min="765" max="765" width="13.08203125" style="50" customWidth="1"/>
    <col min="766" max="766" width="7.9140625" style="50" bestFit="1" customWidth="1"/>
    <col min="767" max="767" width="11.4140625" style="50" customWidth="1"/>
    <col min="768" max="768" width="10.4140625" style="50" bestFit="1" customWidth="1"/>
    <col min="769" max="771" width="11.4140625" style="50" customWidth="1"/>
    <col min="772" max="772" width="10.4140625" style="50" bestFit="1" customWidth="1"/>
    <col min="773" max="1019" width="8.83203125" style="50"/>
    <col min="1020" max="1020" width="6.6640625" style="50" customWidth="1"/>
    <col min="1021" max="1021" width="13.08203125" style="50" customWidth="1"/>
    <col min="1022" max="1022" width="7.9140625" style="50" bestFit="1" customWidth="1"/>
    <col min="1023" max="1023" width="11.4140625" style="50" customWidth="1"/>
    <col min="1024" max="1024" width="10.4140625" style="50" bestFit="1" customWidth="1"/>
    <col min="1025" max="1027" width="11.4140625" style="50" customWidth="1"/>
    <col min="1028" max="1028" width="10.4140625" style="50" bestFit="1" customWidth="1"/>
    <col min="1029" max="1275" width="8.83203125" style="50"/>
    <col min="1276" max="1276" width="6.6640625" style="50" customWidth="1"/>
    <col min="1277" max="1277" width="13.08203125" style="50" customWidth="1"/>
    <col min="1278" max="1278" width="7.9140625" style="50" bestFit="1" customWidth="1"/>
    <col min="1279" max="1279" width="11.4140625" style="50" customWidth="1"/>
    <col min="1280" max="1280" width="10.4140625" style="50" bestFit="1" customWidth="1"/>
    <col min="1281" max="1283" width="11.4140625" style="50" customWidth="1"/>
    <col min="1284" max="1284" width="10.4140625" style="50" bestFit="1" customWidth="1"/>
    <col min="1285" max="1531" width="8.83203125" style="50"/>
    <col min="1532" max="1532" width="6.6640625" style="50" customWidth="1"/>
    <col min="1533" max="1533" width="13.08203125" style="50" customWidth="1"/>
    <col min="1534" max="1534" width="7.9140625" style="50" bestFit="1" customWidth="1"/>
    <col min="1535" max="1535" width="11.4140625" style="50" customWidth="1"/>
    <col min="1536" max="1536" width="10.4140625" style="50" bestFit="1" customWidth="1"/>
    <col min="1537" max="1539" width="11.4140625" style="50" customWidth="1"/>
    <col min="1540" max="1540" width="10.4140625" style="50" bestFit="1" customWidth="1"/>
    <col min="1541" max="1787" width="8.83203125" style="50"/>
    <col min="1788" max="1788" width="6.6640625" style="50" customWidth="1"/>
    <col min="1789" max="1789" width="13.08203125" style="50" customWidth="1"/>
    <col min="1790" max="1790" width="7.9140625" style="50" bestFit="1" customWidth="1"/>
    <col min="1791" max="1791" width="11.4140625" style="50" customWidth="1"/>
    <col min="1792" max="1792" width="10.4140625" style="50" bestFit="1" customWidth="1"/>
    <col min="1793" max="1795" width="11.4140625" style="50" customWidth="1"/>
    <col min="1796" max="1796" width="10.4140625" style="50" bestFit="1" customWidth="1"/>
    <col min="1797" max="2043" width="8.83203125" style="50"/>
    <col min="2044" max="2044" width="6.6640625" style="50" customWidth="1"/>
    <col min="2045" max="2045" width="13.08203125" style="50" customWidth="1"/>
    <col min="2046" max="2046" width="7.9140625" style="50" bestFit="1" customWidth="1"/>
    <col min="2047" max="2047" width="11.4140625" style="50" customWidth="1"/>
    <col min="2048" max="2048" width="10.4140625" style="50" bestFit="1" customWidth="1"/>
    <col min="2049" max="2051" width="11.4140625" style="50" customWidth="1"/>
    <col min="2052" max="2052" width="10.4140625" style="50" bestFit="1" customWidth="1"/>
    <col min="2053" max="2299" width="8.83203125" style="50"/>
    <col min="2300" max="2300" width="6.6640625" style="50" customWidth="1"/>
    <col min="2301" max="2301" width="13.08203125" style="50" customWidth="1"/>
    <col min="2302" max="2302" width="7.9140625" style="50" bestFit="1" customWidth="1"/>
    <col min="2303" max="2303" width="11.4140625" style="50" customWidth="1"/>
    <col min="2304" max="2304" width="10.4140625" style="50" bestFit="1" customWidth="1"/>
    <col min="2305" max="2307" width="11.4140625" style="50" customWidth="1"/>
    <col min="2308" max="2308" width="10.4140625" style="50" bestFit="1" customWidth="1"/>
    <col min="2309" max="2555" width="8.83203125" style="50"/>
    <col min="2556" max="2556" width="6.6640625" style="50" customWidth="1"/>
    <col min="2557" max="2557" width="13.08203125" style="50" customWidth="1"/>
    <col min="2558" max="2558" width="7.9140625" style="50" bestFit="1" customWidth="1"/>
    <col min="2559" max="2559" width="11.4140625" style="50" customWidth="1"/>
    <col min="2560" max="2560" width="10.4140625" style="50" bestFit="1" customWidth="1"/>
    <col min="2561" max="2563" width="11.4140625" style="50" customWidth="1"/>
    <col min="2564" max="2564" width="10.4140625" style="50" bestFit="1" customWidth="1"/>
    <col min="2565" max="2811" width="8.83203125" style="50"/>
    <col min="2812" max="2812" width="6.6640625" style="50" customWidth="1"/>
    <col min="2813" max="2813" width="13.08203125" style="50" customWidth="1"/>
    <col min="2814" max="2814" width="7.9140625" style="50" bestFit="1" customWidth="1"/>
    <col min="2815" max="2815" width="11.4140625" style="50" customWidth="1"/>
    <col min="2816" max="2816" width="10.4140625" style="50" bestFit="1" customWidth="1"/>
    <col min="2817" max="2819" width="11.4140625" style="50" customWidth="1"/>
    <col min="2820" max="2820" width="10.4140625" style="50" bestFit="1" customWidth="1"/>
    <col min="2821" max="3067" width="8.83203125" style="50"/>
    <col min="3068" max="3068" width="6.6640625" style="50" customWidth="1"/>
    <col min="3069" max="3069" width="13.08203125" style="50" customWidth="1"/>
    <col min="3070" max="3070" width="7.9140625" style="50" bestFit="1" customWidth="1"/>
    <col min="3071" max="3071" width="11.4140625" style="50" customWidth="1"/>
    <col min="3072" max="3072" width="10.4140625" style="50" bestFit="1" customWidth="1"/>
    <col min="3073" max="3075" width="11.4140625" style="50" customWidth="1"/>
    <col min="3076" max="3076" width="10.4140625" style="50" bestFit="1" customWidth="1"/>
    <col min="3077" max="3323" width="8.83203125" style="50"/>
    <col min="3324" max="3324" width="6.6640625" style="50" customWidth="1"/>
    <col min="3325" max="3325" width="13.08203125" style="50" customWidth="1"/>
    <col min="3326" max="3326" width="7.9140625" style="50" bestFit="1" customWidth="1"/>
    <col min="3327" max="3327" width="11.4140625" style="50" customWidth="1"/>
    <col min="3328" max="3328" width="10.4140625" style="50" bestFit="1" customWidth="1"/>
    <col min="3329" max="3331" width="11.4140625" style="50" customWidth="1"/>
    <col min="3332" max="3332" width="10.4140625" style="50" bestFit="1" customWidth="1"/>
    <col min="3333" max="3579" width="8.83203125" style="50"/>
    <col min="3580" max="3580" width="6.6640625" style="50" customWidth="1"/>
    <col min="3581" max="3581" width="13.08203125" style="50" customWidth="1"/>
    <col min="3582" max="3582" width="7.9140625" style="50" bestFit="1" customWidth="1"/>
    <col min="3583" max="3583" width="11.4140625" style="50" customWidth="1"/>
    <col min="3584" max="3584" width="10.4140625" style="50" bestFit="1" customWidth="1"/>
    <col min="3585" max="3587" width="11.4140625" style="50" customWidth="1"/>
    <col min="3588" max="3588" width="10.4140625" style="50" bestFit="1" customWidth="1"/>
    <col min="3589" max="3835" width="8.83203125" style="50"/>
    <col min="3836" max="3836" width="6.6640625" style="50" customWidth="1"/>
    <col min="3837" max="3837" width="13.08203125" style="50" customWidth="1"/>
    <col min="3838" max="3838" width="7.9140625" style="50" bestFit="1" customWidth="1"/>
    <col min="3839" max="3839" width="11.4140625" style="50" customWidth="1"/>
    <col min="3840" max="3840" width="10.4140625" style="50" bestFit="1" customWidth="1"/>
    <col min="3841" max="3843" width="11.4140625" style="50" customWidth="1"/>
    <col min="3844" max="3844" width="10.4140625" style="50" bestFit="1" customWidth="1"/>
    <col min="3845" max="4091" width="8.83203125" style="50"/>
    <col min="4092" max="4092" width="6.6640625" style="50" customWidth="1"/>
    <col min="4093" max="4093" width="13.08203125" style="50" customWidth="1"/>
    <col min="4094" max="4094" width="7.9140625" style="50" bestFit="1" customWidth="1"/>
    <col min="4095" max="4095" width="11.4140625" style="50" customWidth="1"/>
    <col min="4096" max="4096" width="10.4140625" style="50" bestFit="1" customWidth="1"/>
    <col min="4097" max="4099" width="11.4140625" style="50" customWidth="1"/>
    <col min="4100" max="4100" width="10.4140625" style="50" bestFit="1" customWidth="1"/>
    <col min="4101" max="4347" width="8.83203125" style="50"/>
    <col min="4348" max="4348" width="6.6640625" style="50" customWidth="1"/>
    <col min="4349" max="4349" width="13.08203125" style="50" customWidth="1"/>
    <col min="4350" max="4350" width="7.9140625" style="50" bestFit="1" customWidth="1"/>
    <col min="4351" max="4351" width="11.4140625" style="50" customWidth="1"/>
    <col min="4352" max="4352" width="10.4140625" style="50" bestFit="1" customWidth="1"/>
    <col min="4353" max="4355" width="11.4140625" style="50" customWidth="1"/>
    <col min="4356" max="4356" width="10.4140625" style="50" bestFit="1" customWidth="1"/>
    <col min="4357" max="4603" width="8.83203125" style="50"/>
    <col min="4604" max="4604" width="6.6640625" style="50" customWidth="1"/>
    <col min="4605" max="4605" width="13.08203125" style="50" customWidth="1"/>
    <col min="4606" max="4606" width="7.9140625" style="50" bestFit="1" customWidth="1"/>
    <col min="4607" max="4607" width="11.4140625" style="50" customWidth="1"/>
    <col min="4608" max="4608" width="10.4140625" style="50" bestFit="1" customWidth="1"/>
    <col min="4609" max="4611" width="11.4140625" style="50" customWidth="1"/>
    <col min="4612" max="4612" width="10.4140625" style="50" bestFit="1" customWidth="1"/>
    <col min="4613" max="4859" width="8.83203125" style="50"/>
    <col min="4860" max="4860" width="6.6640625" style="50" customWidth="1"/>
    <col min="4861" max="4861" width="13.08203125" style="50" customWidth="1"/>
    <col min="4862" max="4862" width="7.9140625" style="50" bestFit="1" customWidth="1"/>
    <col min="4863" max="4863" width="11.4140625" style="50" customWidth="1"/>
    <col min="4864" max="4864" width="10.4140625" style="50" bestFit="1" customWidth="1"/>
    <col min="4865" max="4867" width="11.4140625" style="50" customWidth="1"/>
    <col min="4868" max="4868" width="10.4140625" style="50" bestFit="1" customWidth="1"/>
    <col min="4869" max="5115" width="8.83203125" style="50"/>
    <col min="5116" max="5116" width="6.6640625" style="50" customWidth="1"/>
    <col min="5117" max="5117" width="13.08203125" style="50" customWidth="1"/>
    <col min="5118" max="5118" width="7.9140625" style="50" bestFit="1" customWidth="1"/>
    <col min="5119" max="5119" width="11.4140625" style="50" customWidth="1"/>
    <col min="5120" max="5120" width="10.4140625" style="50" bestFit="1" customWidth="1"/>
    <col min="5121" max="5123" width="11.4140625" style="50" customWidth="1"/>
    <col min="5124" max="5124" width="10.4140625" style="50" bestFit="1" customWidth="1"/>
    <col min="5125" max="5371" width="8.83203125" style="50"/>
    <col min="5372" max="5372" width="6.6640625" style="50" customWidth="1"/>
    <col min="5373" max="5373" width="13.08203125" style="50" customWidth="1"/>
    <col min="5374" max="5374" width="7.9140625" style="50" bestFit="1" customWidth="1"/>
    <col min="5375" max="5375" width="11.4140625" style="50" customWidth="1"/>
    <col min="5376" max="5376" width="10.4140625" style="50" bestFit="1" customWidth="1"/>
    <col min="5377" max="5379" width="11.4140625" style="50" customWidth="1"/>
    <col min="5380" max="5380" width="10.4140625" style="50" bestFit="1" customWidth="1"/>
    <col min="5381" max="5627" width="8.83203125" style="50"/>
    <col min="5628" max="5628" width="6.6640625" style="50" customWidth="1"/>
    <col min="5629" max="5629" width="13.08203125" style="50" customWidth="1"/>
    <col min="5630" max="5630" width="7.9140625" style="50" bestFit="1" customWidth="1"/>
    <col min="5631" max="5631" width="11.4140625" style="50" customWidth="1"/>
    <col min="5632" max="5632" width="10.4140625" style="50" bestFit="1" customWidth="1"/>
    <col min="5633" max="5635" width="11.4140625" style="50" customWidth="1"/>
    <col min="5636" max="5636" width="10.4140625" style="50" bestFit="1" customWidth="1"/>
    <col min="5637" max="5883" width="8.83203125" style="50"/>
    <col min="5884" max="5884" width="6.6640625" style="50" customWidth="1"/>
    <col min="5885" max="5885" width="13.08203125" style="50" customWidth="1"/>
    <col min="5886" max="5886" width="7.9140625" style="50" bestFit="1" customWidth="1"/>
    <col min="5887" max="5887" width="11.4140625" style="50" customWidth="1"/>
    <col min="5888" max="5888" width="10.4140625" style="50" bestFit="1" customWidth="1"/>
    <col min="5889" max="5891" width="11.4140625" style="50" customWidth="1"/>
    <col min="5892" max="5892" width="10.4140625" style="50" bestFit="1" customWidth="1"/>
    <col min="5893" max="6139" width="8.83203125" style="50"/>
    <col min="6140" max="6140" width="6.6640625" style="50" customWidth="1"/>
    <col min="6141" max="6141" width="13.08203125" style="50" customWidth="1"/>
    <col min="6142" max="6142" width="7.9140625" style="50" bestFit="1" customWidth="1"/>
    <col min="6143" max="6143" width="11.4140625" style="50" customWidth="1"/>
    <col min="6144" max="6144" width="10.4140625" style="50" bestFit="1" customWidth="1"/>
    <col min="6145" max="6147" width="11.4140625" style="50" customWidth="1"/>
    <col min="6148" max="6148" width="10.4140625" style="50" bestFit="1" customWidth="1"/>
    <col min="6149" max="6395" width="8.83203125" style="50"/>
    <col min="6396" max="6396" width="6.6640625" style="50" customWidth="1"/>
    <col min="6397" max="6397" width="13.08203125" style="50" customWidth="1"/>
    <col min="6398" max="6398" width="7.9140625" style="50" bestFit="1" customWidth="1"/>
    <col min="6399" max="6399" width="11.4140625" style="50" customWidth="1"/>
    <col min="6400" max="6400" width="10.4140625" style="50" bestFit="1" customWidth="1"/>
    <col min="6401" max="6403" width="11.4140625" style="50" customWidth="1"/>
    <col min="6404" max="6404" width="10.4140625" style="50" bestFit="1" customWidth="1"/>
    <col min="6405" max="6651" width="8.83203125" style="50"/>
    <col min="6652" max="6652" width="6.6640625" style="50" customWidth="1"/>
    <col min="6653" max="6653" width="13.08203125" style="50" customWidth="1"/>
    <col min="6654" max="6654" width="7.9140625" style="50" bestFit="1" customWidth="1"/>
    <col min="6655" max="6655" width="11.4140625" style="50" customWidth="1"/>
    <col min="6656" max="6656" width="10.4140625" style="50" bestFit="1" customWidth="1"/>
    <col min="6657" max="6659" width="11.4140625" style="50" customWidth="1"/>
    <col min="6660" max="6660" width="10.4140625" style="50" bestFit="1" customWidth="1"/>
    <col min="6661" max="6907" width="8.83203125" style="50"/>
    <col min="6908" max="6908" width="6.6640625" style="50" customWidth="1"/>
    <col min="6909" max="6909" width="13.08203125" style="50" customWidth="1"/>
    <col min="6910" max="6910" width="7.9140625" style="50" bestFit="1" customWidth="1"/>
    <col min="6911" max="6911" width="11.4140625" style="50" customWidth="1"/>
    <col min="6912" max="6912" width="10.4140625" style="50" bestFit="1" customWidth="1"/>
    <col min="6913" max="6915" width="11.4140625" style="50" customWidth="1"/>
    <col min="6916" max="6916" width="10.4140625" style="50" bestFit="1" customWidth="1"/>
    <col min="6917" max="7163" width="8.83203125" style="50"/>
    <col min="7164" max="7164" width="6.6640625" style="50" customWidth="1"/>
    <col min="7165" max="7165" width="13.08203125" style="50" customWidth="1"/>
    <col min="7166" max="7166" width="7.9140625" style="50" bestFit="1" customWidth="1"/>
    <col min="7167" max="7167" width="11.4140625" style="50" customWidth="1"/>
    <col min="7168" max="7168" width="10.4140625" style="50" bestFit="1" customWidth="1"/>
    <col min="7169" max="7171" width="11.4140625" style="50" customWidth="1"/>
    <col min="7172" max="7172" width="10.4140625" style="50" bestFit="1" customWidth="1"/>
    <col min="7173" max="7419" width="8.83203125" style="50"/>
    <col min="7420" max="7420" width="6.6640625" style="50" customWidth="1"/>
    <col min="7421" max="7421" width="13.08203125" style="50" customWidth="1"/>
    <col min="7422" max="7422" width="7.9140625" style="50" bestFit="1" customWidth="1"/>
    <col min="7423" max="7423" width="11.4140625" style="50" customWidth="1"/>
    <col min="7424" max="7424" width="10.4140625" style="50" bestFit="1" customWidth="1"/>
    <col min="7425" max="7427" width="11.4140625" style="50" customWidth="1"/>
    <col min="7428" max="7428" width="10.4140625" style="50" bestFit="1" customWidth="1"/>
    <col min="7429" max="7675" width="8.83203125" style="50"/>
    <col min="7676" max="7676" width="6.6640625" style="50" customWidth="1"/>
    <col min="7677" max="7677" width="13.08203125" style="50" customWidth="1"/>
    <col min="7678" max="7678" width="7.9140625" style="50" bestFit="1" customWidth="1"/>
    <col min="7679" max="7679" width="11.4140625" style="50" customWidth="1"/>
    <col min="7680" max="7680" width="10.4140625" style="50" bestFit="1" customWidth="1"/>
    <col min="7681" max="7683" width="11.4140625" style="50" customWidth="1"/>
    <col min="7684" max="7684" width="10.4140625" style="50" bestFit="1" customWidth="1"/>
    <col min="7685" max="7931" width="8.83203125" style="50"/>
    <col min="7932" max="7932" width="6.6640625" style="50" customWidth="1"/>
    <col min="7933" max="7933" width="13.08203125" style="50" customWidth="1"/>
    <col min="7934" max="7934" width="7.9140625" style="50" bestFit="1" customWidth="1"/>
    <col min="7935" max="7935" width="11.4140625" style="50" customWidth="1"/>
    <col min="7936" max="7936" width="10.4140625" style="50" bestFit="1" customWidth="1"/>
    <col min="7937" max="7939" width="11.4140625" style="50" customWidth="1"/>
    <col min="7940" max="7940" width="10.4140625" style="50" bestFit="1" customWidth="1"/>
    <col min="7941" max="8187" width="8.83203125" style="50"/>
    <col min="8188" max="8188" width="6.6640625" style="50" customWidth="1"/>
    <col min="8189" max="8189" width="13.08203125" style="50" customWidth="1"/>
    <col min="8190" max="8190" width="7.9140625" style="50" bestFit="1" customWidth="1"/>
    <col min="8191" max="8191" width="11.4140625" style="50" customWidth="1"/>
    <col min="8192" max="8192" width="10.4140625" style="50" bestFit="1" customWidth="1"/>
    <col min="8193" max="8195" width="11.4140625" style="50" customWidth="1"/>
    <col min="8196" max="8196" width="10.4140625" style="50" bestFit="1" customWidth="1"/>
    <col min="8197" max="8443" width="8.83203125" style="50"/>
    <col min="8444" max="8444" width="6.6640625" style="50" customWidth="1"/>
    <col min="8445" max="8445" width="13.08203125" style="50" customWidth="1"/>
    <col min="8446" max="8446" width="7.9140625" style="50" bestFit="1" customWidth="1"/>
    <col min="8447" max="8447" width="11.4140625" style="50" customWidth="1"/>
    <col min="8448" max="8448" width="10.4140625" style="50" bestFit="1" customWidth="1"/>
    <col min="8449" max="8451" width="11.4140625" style="50" customWidth="1"/>
    <col min="8452" max="8452" width="10.4140625" style="50" bestFit="1" customWidth="1"/>
    <col min="8453" max="8699" width="8.83203125" style="50"/>
    <col min="8700" max="8700" width="6.6640625" style="50" customWidth="1"/>
    <col min="8701" max="8701" width="13.08203125" style="50" customWidth="1"/>
    <col min="8702" max="8702" width="7.9140625" style="50" bestFit="1" customWidth="1"/>
    <col min="8703" max="8703" width="11.4140625" style="50" customWidth="1"/>
    <col min="8704" max="8704" width="10.4140625" style="50" bestFit="1" customWidth="1"/>
    <col min="8705" max="8707" width="11.4140625" style="50" customWidth="1"/>
    <col min="8708" max="8708" width="10.4140625" style="50" bestFit="1" customWidth="1"/>
    <col min="8709" max="8955" width="8.83203125" style="50"/>
    <col min="8956" max="8956" width="6.6640625" style="50" customWidth="1"/>
    <col min="8957" max="8957" width="13.08203125" style="50" customWidth="1"/>
    <col min="8958" max="8958" width="7.9140625" style="50" bestFit="1" customWidth="1"/>
    <col min="8959" max="8959" width="11.4140625" style="50" customWidth="1"/>
    <col min="8960" max="8960" width="10.4140625" style="50" bestFit="1" customWidth="1"/>
    <col min="8961" max="8963" width="11.4140625" style="50" customWidth="1"/>
    <col min="8964" max="8964" width="10.4140625" style="50" bestFit="1" customWidth="1"/>
    <col min="8965" max="9211" width="8.83203125" style="50"/>
    <col min="9212" max="9212" width="6.6640625" style="50" customWidth="1"/>
    <col min="9213" max="9213" width="13.08203125" style="50" customWidth="1"/>
    <col min="9214" max="9214" width="7.9140625" style="50" bestFit="1" customWidth="1"/>
    <col min="9215" max="9215" width="11.4140625" style="50" customWidth="1"/>
    <col min="9216" max="9216" width="10.4140625" style="50" bestFit="1" customWidth="1"/>
    <col min="9217" max="9219" width="11.4140625" style="50" customWidth="1"/>
    <col min="9220" max="9220" width="10.4140625" style="50" bestFit="1" customWidth="1"/>
    <col min="9221" max="9467" width="8.83203125" style="50"/>
    <col min="9468" max="9468" width="6.6640625" style="50" customWidth="1"/>
    <col min="9469" max="9469" width="13.08203125" style="50" customWidth="1"/>
    <col min="9470" max="9470" width="7.9140625" style="50" bestFit="1" customWidth="1"/>
    <col min="9471" max="9471" width="11.4140625" style="50" customWidth="1"/>
    <col min="9472" max="9472" width="10.4140625" style="50" bestFit="1" customWidth="1"/>
    <col min="9473" max="9475" width="11.4140625" style="50" customWidth="1"/>
    <col min="9476" max="9476" width="10.4140625" style="50" bestFit="1" customWidth="1"/>
    <col min="9477" max="9723" width="8.83203125" style="50"/>
    <col min="9724" max="9724" width="6.6640625" style="50" customWidth="1"/>
    <col min="9725" max="9725" width="13.08203125" style="50" customWidth="1"/>
    <col min="9726" max="9726" width="7.9140625" style="50" bestFit="1" customWidth="1"/>
    <col min="9727" max="9727" width="11.4140625" style="50" customWidth="1"/>
    <col min="9728" max="9728" width="10.4140625" style="50" bestFit="1" customWidth="1"/>
    <col min="9729" max="9731" width="11.4140625" style="50" customWidth="1"/>
    <col min="9732" max="9732" width="10.4140625" style="50" bestFit="1" customWidth="1"/>
    <col min="9733" max="9979" width="8.83203125" style="50"/>
    <col min="9980" max="9980" width="6.6640625" style="50" customWidth="1"/>
    <col min="9981" max="9981" width="13.08203125" style="50" customWidth="1"/>
    <col min="9982" max="9982" width="7.9140625" style="50" bestFit="1" customWidth="1"/>
    <col min="9983" max="9983" width="11.4140625" style="50" customWidth="1"/>
    <col min="9984" max="9984" width="10.4140625" style="50" bestFit="1" customWidth="1"/>
    <col min="9985" max="9987" width="11.4140625" style="50" customWidth="1"/>
    <col min="9988" max="9988" width="10.4140625" style="50" bestFit="1" customWidth="1"/>
    <col min="9989" max="10235" width="8.83203125" style="50"/>
    <col min="10236" max="10236" width="6.6640625" style="50" customWidth="1"/>
    <col min="10237" max="10237" width="13.08203125" style="50" customWidth="1"/>
    <col min="10238" max="10238" width="7.9140625" style="50" bestFit="1" customWidth="1"/>
    <col min="10239" max="10239" width="11.4140625" style="50" customWidth="1"/>
    <col min="10240" max="10240" width="10.4140625" style="50" bestFit="1" customWidth="1"/>
    <col min="10241" max="10243" width="11.4140625" style="50" customWidth="1"/>
    <col min="10244" max="10244" width="10.4140625" style="50" bestFit="1" customWidth="1"/>
    <col min="10245" max="10491" width="8.83203125" style="50"/>
    <col min="10492" max="10492" width="6.6640625" style="50" customWidth="1"/>
    <col min="10493" max="10493" width="13.08203125" style="50" customWidth="1"/>
    <col min="10494" max="10494" width="7.9140625" style="50" bestFit="1" customWidth="1"/>
    <col min="10495" max="10495" width="11.4140625" style="50" customWidth="1"/>
    <col min="10496" max="10496" width="10.4140625" style="50" bestFit="1" customWidth="1"/>
    <col min="10497" max="10499" width="11.4140625" style="50" customWidth="1"/>
    <col min="10500" max="10500" width="10.4140625" style="50" bestFit="1" customWidth="1"/>
    <col min="10501" max="10747" width="8.83203125" style="50"/>
    <col min="10748" max="10748" width="6.6640625" style="50" customWidth="1"/>
    <col min="10749" max="10749" width="13.08203125" style="50" customWidth="1"/>
    <col min="10750" max="10750" width="7.9140625" style="50" bestFit="1" customWidth="1"/>
    <col min="10751" max="10751" width="11.4140625" style="50" customWidth="1"/>
    <col min="10752" max="10752" width="10.4140625" style="50" bestFit="1" customWidth="1"/>
    <col min="10753" max="10755" width="11.4140625" style="50" customWidth="1"/>
    <col min="10756" max="10756" width="10.4140625" style="50" bestFit="1" customWidth="1"/>
    <col min="10757" max="11003" width="8.83203125" style="50"/>
    <col min="11004" max="11004" width="6.6640625" style="50" customWidth="1"/>
    <col min="11005" max="11005" width="13.08203125" style="50" customWidth="1"/>
    <col min="11006" max="11006" width="7.9140625" style="50" bestFit="1" customWidth="1"/>
    <col min="11007" max="11007" width="11.4140625" style="50" customWidth="1"/>
    <col min="11008" max="11008" width="10.4140625" style="50" bestFit="1" customWidth="1"/>
    <col min="11009" max="11011" width="11.4140625" style="50" customWidth="1"/>
    <col min="11012" max="11012" width="10.4140625" style="50" bestFit="1" customWidth="1"/>
    <col min="11013" max="11259" width="8.83203125" style="50"/>
    <col min="11260" max="11260" width="6.6640625" style="50" customWidth="1"/>
    <col min="11261" max="11261" width="13.08203125" style="50" customWidth="1"/>
    <col min="11262" max="11262" width="7.9140625" style="50" bestFit="1" customWidth="1"/>
    <col min="11263" max="11263" width="11.4140625" style="50" customWidth="1"/>
    <col min="11264" max="11264" width="10.4140625" style="50" bestFit="1" customWidth="1"/>
    <col min="11265" max="11267" width="11.4140625" style="50" customWidth="1"/>
    <col min="11268" max="11268" width="10.4140625" style="50" bestFit="1" customWidth="1"/>
    <col min="11269" max="11515" width="8.83203125" style="50"/>
    <col min="11516" max="11516" width="6.6640625" style="50" customWidth="1"/>
    <col min="11517" max="11517" width="13.08203125" style="50" customWidth="1"/>
    <col min="11518" max="11518" width="7.9140625" style="50" bestFit="1" customWidth="1"/>
    <col min="11519" max="11519" width="11.4140625" style="50" customWidth="1"/>
    <col min="11520" max="11520" width="10.4140625" style="50" bestFit="1" customWidth="1"/>
    <col min="11521" max="11523" width="11.4140625" style="50" customWidth="1"/>
    <col min="11524" max="11524" width="10.4140625" style="50" bestFit="1" customWidth="1"/>
    <col min="11525" max="11771" width="8.83203125" style="50"/>
    <col min="11772" max="11772" width="6.6640625" style="50" customWidth="1"/>
    <col min="11773" max="11773" width="13.08203125" style="50" customWidth="1"/>
    <col min="11774" max="11774" width="7.9140625" style="50" bestFit="1" customWidth="1"/>
    <col min="11775" max="11775" width="11.4140625" style="50" customWidth="1"/>
    <col min="11776" max="11776" width="10.4140625" style="50" bestFit="1" customWidth="1"/>
    <col min="11777" max="11779" width="11.4140625" style="50" customWidth="1"/>
    <col min="11780" max="11780" width="10.4140625" style="50" bestFit="1" customWidth="1"/>
    <col min="11781" max="12027" width="8.83203125" style="50"/>
    <col min="12028" max="12028" width="6.6640625" style="50" customWidth="1"/>
    <col min="12029" max="12029" width="13.08203125" style="50" customWidth="1"/>
    <col min="12030" max="12030" width="7.9140625" style="50" bestFit="1" customWidth="1"/>
    <col min="12031" max="12031" width="11.4140625" style="50" customWidth="1"/>
    <col min="12032" max="12032" width="10.4140625" style="50" bestFit="1" customWidth="1"/>
    <col min="12033" max="12035" width="11.4140625" style="50" customWidth="1"/>
    <col min="12036" max="12036" width="10.4140625" style="50" bestFit="1" customWidth="1"/>
    <col min="12037" max="12283" width="8.83203125" style="50"/>
    <col min="12284" max="12284" width="6.6640625" style="50" customWidth="1"/>
    <col min="12285" max="12285" width="13.08203125" style="50" customWidth="1"/>
    <col min="12286" max="12286" width="7.9140625" style="50" bestFit="1" customWidth="1"/>
    <col min="12287" max="12287" width="11.4140625" style="50" customWidth="1"/>
    <col min="12288" max="12288" width="10.4140625" style="50" bestFit="1" customWidth="1"/>
    <col min="12289" max="12291" width="11.4140625" style="50" customWidth="1"/>
    <col min="12292" max="12292" width="10.4140625" style="50" bestFit="1" customWidth="1"/>
    <col min="12293" max="12539" width="8.83203125" style="50"/>
    <col min="12540" max="12540" width="6.6640625" style="50" customWidth="1"/>
    <col min="12541" max="12541" width="13.08203125" style="50" customWidth="1"/>
    <col min="12542" max="12542" width="7.9140625" style="50" bestFit="1" customWidth="1"/>
    <col min="12543" max="12543" width="11.4140625" style="50" customWidth="1"/>
    <col min="12544" max="12544" width="10.4140625" style="50" bestFit="1" customWidth="1"/>
    <col min="12545" max="12547" width="11.4140625" style="50" customWidth="1"/>
    <col min="12548" max="12548" width="10.4140625" style="50" bestFit="1" customWidth="1"/>
    <col min="12549" max="12795" width="8.83203125" style="50"/>
    <col min="12796" max="12796" width="6.6640625" style="50" customWidth="1"/>
    <col min="12797" max="12797" width="13.08203125" style="50" customWidth="1"/>
    <col min="12798" max="12798" width="7.9140625" style="50" bestFit="1" customWidth="1"/>
    <col min="12799" max="12799" width="11.4140625" style="50" customWidth="1"/>
    <col min="12800" max="12800" width="10.4140625" style="50" bestFit="1" customWidth="1"/>
    <col min="12801" max="12803" width="11.4140625" style="50" customWidth="1"/>
    <col min="12804" max="12804" width="10.4140625" style="50" bestFit="1" customWidth="1"/>
    <col min="12805" max="13051" width="8.83203125" style="50"/>
    <col min="13052" max="13052" width="6.6640625" style="50" customWidth="1"/>
    <col min="13053" max="13053" width="13.08203125" style="50" customWidth="1"/>
    <col min="13054" max="13054" width="7.9140625" style="50" bestFit="1" customWidth="1"/>
    <col min="13055" max="13055" width="11.4140625" style="50" customWidth="1"/>
    <col min="13056" max="13056" width="10.4140625" style="50" bestFit="1" customWidth="1"/>
    <col min="13057" max="13059" width="11.4140625" style="50" customWidth="1"/>
    <col min="13060" max="13060" width="10.4140625" style="50" bestFit="1" customWidth="1"/>
    <col min="13061" max="13307" width="8.83203125" style="50"/>
    <col min="13308" max="13308" width="6.6640625" style="50" customWidth="1"/>
    <col min="13309" max="13309" width="13.08203125" style="50" customWidth="1"/>
    <col min="13310" max="13310" width="7.9140625" style="50" bestFit="1" customWidth="1"/>
    <col min="13311" max="13311" width="11.4140625" style="50" customWidth="1"/>
    <col min="13312" max="13312" width="10.4140625" style="50" bestFit="1" customWidth="1"/>
    <col min="13313" max="13315" width="11.4140625" style="50" customWidth="1"/>
    <col min="13316" max="13316" width="10.4140625" style="50" bestFit="1" customWidth="1"/>
    <col min="13317" max="13563" width="8.83203125" style="50"/>
    <col min="13564" max="13564" width="6.6640625" style="50" customWidth="1"/>
    <col min="13565" max="13565" width="13.08203125" style="50" customWidth="1"/>
    <col min="13566" max="13566" width="7.9140625" style="50" bestFit="1" customWidth="1"/>
    <col min="13567" max="13567" width="11.4140625" style="50" customWidth="1"/>
    <col min="13568" max="13568" width="10.4140625" style="50" bestFit="1" customWidth="1"/>
    <col min="13569" max="13571" width="11.4140625" style="50" customWidth="1"/>
    <col min="13572" max="13572" width="10.4140625" style="50" bestFit="1" customWidth="1"/>
    <col min="13573" max="13819" width="8.83203125" style="50"/>
    <col min="13820" max="13820" width="6.6640625" style="50" customWidth="1"/>
    <col min="13821" max="13821" width="13.08203125" style="50" customWidth="1"/>
    <col min="13822" max="13822" width="7.9140625" style="50" bestFit="1" customWidth="1"/>
    <col min="13823" max="13823" width="11.4140625" style="50" customWidth="1"/>
    <col min="13824" max="13824" width="10.4140625" style="50" bestFit="1" customWidth="1"/>
    <col min="13825" max="13827" width="11.4140625" style="50" customWidth="1"/>
    <col min="13828" max="13828" width="10.4140625" style="50" bestFit="1" customWidth="1"/>
    <col min="13829" max="14075" width="8.83203125" style="50"/>
    <col min="14076" max="14076" width="6.6640625" style="50" customWidth="1"/>
    <col min="14077" max="14077" width="13.08203125" style="50" customWidth="1"/>
    <col min="14078" max="14078" width="7.9140625" style="50" bestFit="1" customWidth="1"/>
    <col min="14079" max="14079" width="11.4140625" style="50" customWidth="1"/>
    <col min="14080" max="14080" width="10.4140625" style="50" bestFit="1" customWidth="1"/>
    <col min="14081" max="14083" width="11.4140625" style="50" customWidth="1"/>
    <col min="14084" max="14084" width="10.4140625" style="50" bestFit="1" customWidth="1"/>
    <col min="14085" max="14331" width="8.83203125" style="50"/>
    <col min="14332" max="14332" width="6.6640625" style="50" customWidth="1"/>
    <col min="14333" max="14333" width="13.08203125" style="50" customWidth="1"/>
    <col min="14334" max="14334" width="7.9140625" style="50" bestFit="1" customWidth="1"/>
    <col min="14335" max="14335" width="11.4140625" style="50" customWidth="1"/>
    <col min="14336" max="14336" width="10.4140625" style="50" bestFit="1" customWidth="1"/>
    <col min="14337" max="14339" width="11.4140625" style="50" customWidth="1"/>
    <col min="14340" max="14340" width="10.4140625" style="50" bestFit="1" customWidth="1"/>
    <col min="14341" max="14587" width="8.83203125" style="50"/>
    <col min="14588" max="14588" width="6.6640625" style="50" customWidth="1"/>
    <col min="14589" max="14589" width="13.08203125" style="50" customWidth="1"/>
    <col min="14590" max="14590" width="7.9140625" style="50" bestFit="1" customWidth="1"/>
    <col min="14591" max="14591" width="11.4140625" style="50" customWidth="1"/>
    <col min="14592" max="14592" width="10.4140625" style="50" bestFit="1" customWidth="1"/>
    <col min="14593" max="14595" width="11.4140625" style="50" customWidth="1"/>
    <col min="14596" max="14596" width="10.4140625" style="50" bestFit="1" customWidth="1"/>
    <col min="14597" max="14843" width="8.83203125" style="50"/>
    <col min="14844" max="14844" width="6.6640625" style="50" customWidth="1"/>
    <col min="14845" max="14845" width="13.08203125" style="50" customWidth="1"/>
    <col min="14846" max="14846" width="7.9140625" style="50" bestFit="1" customWidth="1"/>
    <col min="14847" max="14847" width="11.4140625" style="50" customWidth="1"/>
    <col min="14848" max="14848" width="10.4140625" style="50" bestFit="1" customWidth="1"/>
    <col min="14849" max="14851" width="11.4140625" style="50" customWidth="1"/>
    <col min="14852" max="14852" width="10.4140625" style="50" bestFit="1" customWidth="1"/>
    <col min="14853" max="15099" width="8.83203125" style="50"/>
    <col min="15100" max="15100" width="6.6640625" style="50" customWidth="1"/>
    <col min="15101" max="15101" width="13.08203125" style="50" customWidth="1"/>
    <col min="15102" max="15102" width="7.9140625" style="50" bestFit="1" customWidth="1"/>
    <col min="15103" max="15103" width="11.4140625" style="50" customWidth="1"/>
    <col min="15104" max="15104" width="10.4140625" style="50" bestFit="1" customWidth="1"/>
    <col min="15105" max="15107" width="11.4140625" style="50" customWidth="1"/>
    <col min="15108" max="15108" width="10.4140625" style="50" bestFit="1" customWidth="1"/>
    <col min="15109" max="15355" width="8.83203125" style="50"/>
    <col min="15356" max="15356" width="6.6640625" style="50" customWidth="1"/>
    <col min="15357" max="15357" width="13.08203125" style="50" customWidth="1"/>
    <col min="15358" max="15358" width="7.9140625" style="50" bestFit="1" customWidth="1"/>
    <col min="15359" max="15359" width="11.4140625" style="50" customWidth="1"/>
    <col min="15360" max="15360" width="10.4140625" style="50" bestFit="1" customWidth="1"/>
    <col min="15361" max="15363" width="11.4140625" style="50" customWidth="1"/>
    <col min="15364" max="15364" width="10.4140625" style="50" bestFit="1" customWidth="1"/>
    <col min="15365" max="15611" width="8.83203125" style="50"/>
    <col min="15612" max="15612" width="6.6640625" style="50" customWidth="1"/>
    <col min="15613" max="15613" width="13.08203125" style="50" customWidth="1"/>
    <col min="15614" max="15614" width="7.9140625" style="50" bestFit="1" customWidth="1"/>
    <col min="15615" max="15615" width="11.4140625" style="50" customWidth="1"/>
    <col min="15616" max="15616" width="10.4140625" style="50" bestFit="1" customWidth="1"/>
    <col min="15617" max="15619" width="11.4140625" style="50" customWidth="1"/>
    <col min="15620" max="15620" width="10.4140625" style="50" bestFit="1" customWidth="1"/>
    <col min="15621" max="15867" width="8.83203125" style="50"/>
    <col min="15868" max="15868" width="6.6640625" style="50" customWidth="1"/>
    <col min="15869" max="15869" width="13.08203125" style="50" customWidth="1"/>
    <col min="15870" max="15870" width="7.9140625" style="50" bestFit="1" customWidth="1"/>
    <col min="15871" max="15871" width="11.4140625" style="50" customWidth="1"/>
    <col min="15872" max="15872" width="10.4140625" style="50" bestFit="1" customWidth="1"/>
    <col min="15873" max="15875" width="11.4140625" style="50" customWidth="1"/>
    <col min="15876" max="15876" width="10.4140625" style="50" bestFit="1" customWidth="1"/>
    <col min="15877" max="16123" width="8.83203125" style="50"/>
    <col min="16124" max="16124" width="6.6640625" style="50" customWidth="1"/>
    <col min="16125" max="16125" width="13.08203125" style="50" customWidth="1"/>
    <col min="16126" max="16126" width="7.9140625" style="50" bestFit="1" customWidth="1"/>
    <col min="16127" max="16127" width="11.4140625" style="50" customWidth="1"/>
    <col min="16128" max="16128" width="10.4140625" style="50" bestFit="1" customWidth="1"/>
    <col min="16129" max="16131" width="11.4140625" style="50" customWidth="1"/>
    <col min="16132" max="16132" width="10.4140625" style="50" bestFit="1" customWidth="1"/>
    <col min="16133" max="16384" width="8.83203125" style="50"/>
  </cols>
  <sheetData>
    <row r="1" spans="1:24" s="36" customFormat="1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L1" s="36" t="str">
        <f>A1</f>
        <v>ID</v>
      </c>
      <c r="M1" s="36" t="str">
        <f>B1</f>
        <v>Code_dpt</v>
      </c>
      <c r="O1" s="37" t="s">
        <v>623</v>
      </c>
      <c r="P1" s="37" t="s">
        <v>624</v>
      </c>
      <c r="Q1" s="38" t="s">
        <v>621</v>
      </c>
      <c r="R1" s="39" t="s">
        <v>622</v>
      </c>
      <c r="U1" s="38" t="s">
        <v>621</v>
      </c>
      <c r="V1" s="32" t="s">
        <v>624</v>
      </c>
      <c r="W1" s="40" t="s">
        <v>622</v>
      </c>
      <c r="X1" s="32" t="s">
        <v>623</v>
      </c>
    </row>
    <row r="2" spans="1:24" x14ac:dyDescent="0.4">
      <c r="A2" s="41" t="str">
        <f>B2&amp;TEXT(ROW()-1,"000")</f>
        <v>A001</v>
      </c>
      <c r="B2" s="41" t="str">
        <f>VLOOKUP(C2,[1]item!B:C,2,0)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L2" s="36" t="str">
        <f t="shared" ref="L2:M54" si="0">A2</f>
        <v>A001</v>
      </c>
      <c r="M2" s="36" t="str">
        <f t="shared" si="0"/>
        <v>A</v>
      </c>
      <c r="O2" s="51" t="s">
        <v>632</v>
      </c>
      <c r="P2" s="52" t="s">
        <v>633</v>
      </c>
      <c r="Q2" s="53" t="str">
        <f>VLOOKUP(P2,D:M,9,0)</f>
        <v>A001</v>
      </c>
      <c r="R2" s="50" t="str">
        <f>VLOOKUP(P2,D:M,10,0)</f>
        <v>A</v>
      </c>
      <c r="U2" s="54" t="s">
        <v>637</v>
      </c>
      <c r="V2" s="53" t="str">
        <f>_xlfn.XLOOKUP(U2,A:A,D:D)</f>
        <v>顏嗣鈞</v>
      </c>
      <c r="W2" s="53" t="str">
        <f>_xlfn.XLOOKUP(U2,A:A,B:B)</f>
        <v>A</v>
      </c>
      <c r="X2" s="50" t="str">
        <f>_xlfn.XLOOKUP(U2,A:A,C:C)</f>
        <v>行政室</v>
      </c>
    </row>
    <row r="3" spans="1:24" x14ac:dyDescent="0.4">
      <c r="A3" s="41" t="str">
        <f t="shared" ref="A3:A54" si="1">B3&amp;TEXT(ROW()-1,"000")</f>
        <v>A002</v>
      </c>
      <c r="B3" s="41" t="str">
        <f>VLOOKUP(C3,[1]item!B:C,2,0)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L3" s="36" t="str">
        <f t="shared" si="0"/>
        <v>A002</v>
      </c>
      <c r="M3" s="36" t="str">
        <f t="shared" si="0"/>
        <v>A</v>
      </c>
    </row>
    <row r="4" spans="1:24" x14ac:dyDescent="0.4">
      <c r="A4" s="41" t="str">
        <f t="shared" si="1"/>
        <v>A003</v>
      </c>
      <c r="B4" s="41" t="str">
        <f>VLOOKUP(C4,[1]item!B:C,2,0)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L4" s="36" t="str">
        <f t="shared" si="0"/>
        <v>A003</v>
      </c>
      <c r="M4" s="36" t="str">
        <f t="shared" si="0"/>
        <v>A</v>
      </c>
    </row>
    <row r="5" spans="1:24" x14ac:dyDescent="0.4">
      <c r="A5" s="41" t="str">
        <f t="shared" si="1"/>
        <v>A004</v>
      </c>
      <c r="B5" s="41" t="str">
        <f>VLOOKUP(C5,[1]item!B:C,2,0)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L5" s="36" t="str">
        <f t="shared" si="0"/>
        <v>A004</v>
      </c>
      <c r="M5" s="36" t="str">
        <f t="shared" si="0"/>
        <v>A</v>
      </c>
    </row>
    <row r="6" spans="1:24" ht="30" x14ac:dyDescent="0.45">
      <c r="A6" s="41" t="str">
        <f t="shared" si="1"/>
        <v>A005</v>
      </c>
      <c r="B6" s="101" t="str">
        <f>VLOOKUP(C6,[1]item!B:C,2,0)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L6" s="36" t="str">
        <f t="shared" si="0"/>
        <v>A005</v>
      </c>
      <c r="M6" s="36" t="str">
        <f t="shared" si="0"/>
        <v>A</v>
      </c>
      <c r="U6" s="63" t="s">
        <v>656</v>
      </c>
      <c r="V6" s="53" t="str">
        <f>_xlfn.XLOOKUP(U6,A:A,D:D,"找不到")</f>
        <v>找不到</v>
      </c>
    </row>
    <row r="7" spans="1:24" x14ac:dyDescent="0.4">
      <c r="A7" s="41" t="str">
        <f t="shared" si="1"/>
        <v>B006</v>
      </c>
      <c r="B7" s="41" t="str">
        <f>VLOOKUP(C7,[1]item!B:C,2,0)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L7" s="36" t="str">
        <f t="shared" si="0"/>
        <v>B006</v>
      </c>
      <c r="M7" s="36" t="str">
        <f t="shared" si="0"/>
        <v>B</v>
      </c>
    </row>
    <row r="8" spans="1:24" ht="17.149999999999999" thickBot="1" x14ac:dyDescent="0.45">
      <c r="A8" s="41" t="str">
        <f t="shared" si="1"/>
        <v>B007</v>
      </c>
      <c r="B8" s="41" t="str">
        <f>VLOOKUP(C8,[1]item!B:C,2,0)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L8" s="36" t="str">
        <f t="shared" si="0"/>
        <v>B007</v>
      </c>
      <c r="M8" s="36" t="str">
        <f t="shared" si="0"/>
        <v>B</v>
      </c>
    </row>
    <row r="9" spans="1:24" ht="43.75" x14ac:dyDescent="0.4">
      <c r="A9" s="41" t="str">
        <f t="shared" si="1"/>
        <v>B008</v>
      </c>
      <c r="B9" s="41" t="str">
        <f>VLOOKUP(C9,[1]item!B:C,2,0)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L9" s="36" t="str">
        <f t="shared" si="0"/>
        <v>B008</v>
      </c>
      <c r="M9" s="36" t="str">
        <f t="shared" si="0"/>
        <v>B</v>
      </c>
      <c r="S9" s="102" t="s">
        <v>813</v>
      </c>
      <c r="U9" s="103" t="s">
        <v>814</v>
      </c>
      <c r="V9" s="104" t="s">
        <v>815</v>
      </c>
    </row>
    <row r="10" spans="1:24" x14ac:dyDescent="0.4">
      <c r="A10" s="41" t="str">
        <f t="shared" si="1"/>
        <v>B009</v>
      </c>
      <c r="B10" s="41" t="str">
        <f>VLOOKUP(C10,[1]item!B:C,2,0)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L10" s="36" t="str">
        <f t="shared" si="0"/>
        <v>B009</v>
      </c>
      <c r="M10" s="36" t="str">
        <f t="shared" si="0"/>
        <v>B</v>
      </c>
      <c r="O10" s="39" t="s">
        <v>622</v>
      </c>
      <c r="P10" s="38" t="s">
        <v>621</v>
      </c>
      <c r="Q10" s="37" t="s">
        <v>624</v>
      </c>
      <c r="R10" s="105" t="s">
        <v>623</v>
      </c>
      <c r="S10" s="34" t="s">
        <v>629</v>
      </c>
      <c r="U10" s="37" t="s">
        <v>624</v>
      </c>
      <c r="V10" s="38" t="s">
        <v>621</v>
      </c>
    </row>
    <row r="11" spans="1:24" ht="45" x14ac:dyDescent="0.4">
      <c r="A11" s="41" t="str">
        <f t="shared" si="1"/>
        <v>C010</v>
      </c>
      <c r="B11" s="41" t="str">
        <f>VLOOKUP(C11,[1]item!B:C,2,0)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L11" s="36" t="str">
        <f t="shared" si="0"/>
        <v>C010</v>
      </c>
      <c r="M11" s="36" t="str">
        <f t="shared" si="0"/>
        <v>C</v>
      </c>
      <c r="O11" s="106" t="s">
        <v>816</v>
      </c>
      <c r="P11" s="50" t="str">
        <f t="array" ref="P11">_xlfn.XLOOKUP($O11,B2:B54,_xlfn.XLOOKUP(P10,$C$1:$M$1,C2:M54))</f>
        <v>A001</v>
      </c>
      <c r="Q11" s="50" t="str">
        <f t="array" ref="Q11">_xlfn.XLOOKUP($O11,B2:B54,_xlfn.XLOOKUP(Q10,$C$1:$M$1,C2:M54))</f>
        <v>顏嗣鈞</v>
      </c>
      <c r="R11" s="107" t="str">
        <f t="array" ref="R11">_xlfn.XLOOKUP($O11,B:B,_xlfn.XLOOKUP(R10,$A$1:$M$1,A:M))</f>
        <v>行政室</v>
      </c>
      <c r="S11" s="108">
        <f t="array" ref="S11">_xlfn.XLOOKUP($O11,B:B,_xlfn.XLOOKUP(S10,$A$1:$M$1,A:M),"找不到",,-1)</f>
        <v>35916</v>
      </c>
      <c r="U11" s="109" t="s">
        <v>817</v>
      </c>
      <c r="V11" s="50" t="str">
        <f>_xlfn.XLOOKUP(U11,D:D,A:A,,2)</f>
        <v>C012</v>
      </c>
    </row>
    <row r="12" spans="1:24" ht="24" x14ac:dyDescent="0.4">
      <c r="A12" s="41" t="str">
        <f t="shared" si="1"/>
        <v>C011</v>
      </c>
      <c r="B12" s="41" t="str">
        <f>VLOOKUP(C12,[1]item!B:C,2,0)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L12" s="36" t="str">
        <f t="shared" si="0"/>
        <v>C011</v>
      </c>
      <c r="M12" s="36" t="str">
        <f t="shared" si="0"/>
        <v>C</v>
      </c>
    </row>
    <row r="13" spans="1:24" ht="24" x14ac:dyDescent="0.4">
      <c r="A13" s="41" t="str">
        <f t="shared" si="1"/>
        <v>C012</v>
      </c>
      <c r="B13" s="41" t="str">
        <f>VLOOKUP(C13,[1]item!B:C,2,0)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L13" s="36" t="str">
        <f t="shared" si="0"/>
        <v>C012</v>
      </c>
      <c r="M13" s="36" t="str">
        <f t="shared" si="0"/>
        <v>C</v>
      </c>
    </row>
    <row r="14" spans="1:24" x14ac:dyDescent="0.4">
      <c r="A14" s="41" t="str">
        <f t="shared" si="1"/>
        <v>C013</v>
      </c>
      <c r="B14" s="41" t="str">
        <f>VLOOKUP(C14,[1]item!B:C,2,0)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L14" s="36" t="str">
        <f t="shared" si="0"/>
        <v>C013</v>
      </c>
      <c r="M14" s="36" t="str">
        <f t="shared" si="0"/>
        <v>C</v>
      </c>
    </row>
    <row r="15" spans="1:24" x14ac:dyDescent="0.4">
      <c r="A15" s="41" t="str">
        <f t="shared" si="1"/>
        <v>C014</v>
      </c>
      <c r="B15" s="41" t="str">
        <f>VLOOKUP(C15,[1]item!B:C,2,0)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L15" s="36" t="str">
        <f t="shared" si="0"/>
        <v>C014</v>
      </c>
      <c r="M15" s="36" t="str">
        <f t="shared" si="0"/>
        <v>C</v>
      </c>
      <c r="O15" s="39" t="s">
        <v>622</v>
      </c>
      <c r="P15" s="38" t="s">
        <v>621</v>
      </c>
      <c r="Q15" s="37" t="s">
        <v>624</v>
      </c>
      <c r="R15" s="105" t="s">
        <v>623</v>
      </c>
    </row>
    <row r="16" spans="1:24" x14ac:dyDescent="0.4">
      <c r="A16" s="41" t="str">
        <f t="shared" si="1"/>
        <v>C015</v>
      </c>
      <c r="B16" s="41" t="str">
        <f>VLOOKUP(C16,[1]item!B:C,2,0)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L16" s="36" t="str">
        <f t="shared" si="0"/>
        <v>C015</v>
      </c>
      <c r="M16" s="36" t="str">
        <f t="shared" si="0"/>
        <v>C</v>
      </c>
      <c r="O16" s="106" t="s">
        <v>816</v>
      </c>
      <c r="P16" s="50" t="str">
        <f t="array" ref="P16">_xlfn.XLOOKUP($O11,B2:B54,_xlfn.XLOOKUP(P10,$C$1:$M$1,C2:M54))</f>
        <v>A001</v>
      </c>
      <c r="Q16" s="50" t="str">
        <f t="array" ref="Q16">_xlfn.XLOOKUP($O11,B2:B54,_xlfn.XLOOKUP(Q10,$C$1:$M$1,C2:M54))</f>
        <v>顏嗣鈞</v>
      </c>
      <c r="R16" s="107" t="str">
        <f t="array" ref="R16">_xlfn.XLOOKUP($O16,B:B,_xlfn.XLOOKUP(R15,$A$1:$M$1,A:M))</f>
        <v>行政室</v>
      </c>
    </row>
    <row r="17" spans="1:13" x14ac:dyDescent="0.4">
      <c r="A17" s="41" t="str">
        <f t="shared" si="1"/>
        <v>C016</v>
      </c>
      <c r="B17" s="41" t="str">
        <f>VLOOKUP(C17,[1]item!B:C,2,0)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L17" s="36" t="str">
        <f t="shared" si="0"/>
        <v>C016</v>
      </c>
      <c r="M17" s="36" t="str">
        <f t="shared" si="0"/>
        <v>C</v>
      </c>
    </row>
    <row r="18" spans="1:13" x14ac:dyDescent="0.4">
      <c r="A18" s="41" t="str">
        <f t="shared" si="1"/>
        <v>C017</v>
      </c>
      <c r="B18" s="41" t="str">
        <f>VLOOKUP(C18,[1]item!B:C,2,0)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L18" s="36" t="str">
        <f t="shared" si="0"/>
        <v>C017</v>
      </c>
      <c r="M18" s="36" t="str">
        <f t="shared" si="0"/>
        <v>C</v>
      </c>
    </row>
    <row r="19" spans="1:13" x14ac:dyDescent="0.4">
      <c r="A19" s="41" t="str">
        <f t="shared" si="1"/>
        <v>C018</v>
      </c>
      <c r="B19" s="41" t="str">
        <f>VLOOKUP(C19,[1]item!B:C,2,0)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L19" s="36" t="str">
        <f t="shared" si="0"/>
        <v>C018</v>
      </c>
      <c r="M19" s="36" t="str">
        <f t="shared" si="0"/>
        <v>C</v>
      </c>
    </row>
    <row r="20" spans="1:13" x14ac:dyDescent="0.4">
      <c r="A20" s="41" t="str">
        <f t="shared" si="1"/>
        <v>C019</v>
      </c>
      <c r="B20" s="41" t="str">
        <f>VLOOKUP(C20,[1]item!B:C,2,0)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L20" s="36" t="str">
        <f t="shared" si="0"/>
        <v>C019</v>
      </c>
      <c r="M20" s="36" t="str">
        <f t="shared" si="0"/>
        <v>C</v>
      </c>
    </row>
    <row r="21" spans="1:13" ht="30" x14ac:dyDescent="0.4">
      <c r="A21" s="41" t="str">
        <f t="shared" si="1"/>
        <v>C020</v>
      </c>
      <c r="B21" s="41" t="str">
        <f>VLOOKUP(C21,[1]item!B:C,2,0)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L21" s="36" t="str">
        <f t="shared" si="0"/>
        <v>C020</v>
      </c>
      <c r="M21" s="36" t="str">
        <f t="shared" si="0"/>
        <v>C</v>
      </c>
    </row>
    <row r="22" spans="1:13" x14ac:dyDescent="0.4">
      <c r="A22" s="41" t="str">
        <f t="shared" si="1"/>
        <v>D021</v>
      </c>
      <c r="B22" s="41" t="str">
        <f>VLOOKUP(C22,[1]item!B:C,2,0)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L22" s="36" t="str">
        <f t="shared" si="0"/>
        <v>D021</v>
      </c>
      <c r="M22" s="36" t="str">
        <f t="shared" si="0"/>
        <v>D</v>
      </c>
    </row>
    <row r="23" spans="1:13" ht="30" x14ac:dyDescent="0.4">
      <c r="A23" s="41" t="str">
        <f t="shared" si="1"/>
        <v>D022</v>
      </c>
      <c r="B23" s="41" t="str">
        <f>VLOOKUP(C23,[1]item!B:C,2,0)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L23" s="36" t="str">
        <f t="shared" si="0"/>
        <v>D022</v>
      </c>
      <c r="M23" s="36" t="str">
        <f t="shared" si="0"/>
        <v>D</v>
      </c>
    </row>
    <row r="24" spans="1:13" ht="30" x14ac:dyDescent="0.4">
      <c r="A24" s="41" t="str">
        <f t="shared" si="1"/>
        <v>D023</v>
      </c>
      <c r="B24" s="41" t="str">
        <f>VLOOKUP(C24,[1]item!B:C,2,0)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L24" s="36" t="str">
        <f t="shared" si="0"/>
        <v>D023</v>
      </c>
      <c r="M24" s="36" t="str">
        <f t="shared" si="0"/>
        <v>D</v>
      </c>
    </row>
    <row r="25" spans="1:13" x14ac:dyDescent="0.4">
      <c r="A25" s="41" t="str">
        <f t="shared" si="1"/>
        <v>D024</v>
      </c>
      <c r="B25" s="41" t="str">
        <f>VLOOKUP(C25,[1]item!B:C,2,0)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L25" s="36" t="str">
        <f t="shared" si="0"/>
        <v>D024</v>
      </c>
      <c r="M25" s="36" t="str">
        <f t="shared" si="0"/>
        <v>D</v>
      </c>
    </row>
    <row r="26" spans="1:13" x14ac:dyDescent="0.4">
      <c r="A26" s="41" t="str">
        <f t="shared" si="1"/>
        <v>D025</v>
      </c>
      <c r="B26" s="41" t="str">
        <f>VLOOKUP(C26,[1]item!B:C,2,0)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L26" s="36" t="str">
        <f t="shared" si="0"/>
        <v>D025</v>
      </c>
      <c r="M26" s="36" t="str">
        <f t="shared" si="0"/>
        <v>D</v>
      </c>
    </row>
    <row r="27" spans="1:13" x14ac:dyDescent="0.4">
      <c r="A27" s="41" t="str">
        <f t="shared" si="1"/>
        <v>D026</v>
      </c>
      <c r="B27" s="41" t="str">
        <f>VLOOKUP(C27,[1]item!B:C,2,0)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L27" s="36" t="str">
        <f t="shared" si="0"/>
        <v>D026</v>
      </c>
      <c r="M27" s="36" t="str">
        <f t="shared" si="0"/>
        <v>D</v>
      </c>
    </row>
    <row r="28" spans="1:13" x14ac:dyDescent="0.4">
      <c r="A28" s="41" t="str">
        <f t="shared" si="1"/>
        <v>D027</v>
      </c>
      <c r="B28" s="41" t="str">
        <f>VLOOKUP(C28,[1]item!B:C,2,0)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L28" s="36" t="str">
        <f t="shared" si="0"/>
        <v>D027</v>
      </c>
      <c r="M28" s="36" t="str">
        <f t="shared" si="0"/>
        <v>D</v>
      </c>
    </row>
    <row r="29" spans="1:13" x14ac:dyDescent="0.4">
      <c r="A29" s="41" t="str">
        <f t="shared" si="1"/>
        <v>D028</v>
      </c>
      <c r="B29" s="41" t="str">
        <f>VLOOKUP(C29,[1]item!B:C,2,0)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L29" s="36" t="str">
        <f t="shared" si="0"/>
        <v>D028</v>
      </c>
      <c r="M29" s="36" t="str">
        <f t="shared" si="0"/>
        <v>D</v>
      </c>
    </row>
    <row r="30" spans="1:13" ht="30" x14ac:dyDescent="0.4">
      <c r="A30" s="41" t="str">
        <f t="shared" si="1"/>
        <v>D029</v>
      </c>
      <c r="B30" s="41" t="str">
        <f>VLOOKUP(C30,[1]item!B:C,2,0)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L30" s="36" t="str">
        <f t="shared" si="0"/>
        <v>D029</v>
      </c>
      <c r="M30" s="36" t="str">
        <f t="shared" si="0"/>
        <v>D</v>
      </c>
    </row>
    <row r="31" spans="1:13" ht="45" x14ac:dyDescent="0.4">
      <c r="A31" s="41" t="str">
        <f t="shared" si="1"/>
        <v>D030</v>
      </c>
      <c r="B31" s="41" t="str">
        <f>VLOOKUP(C31,[1]item!B:C,2,0)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L31" s="36" t="str">
        <f t="shared" si="0"/>
        <v>D030</v>
      </c>
      <c r="M31" s="36" t="str">
        <f t="shared" si="0"/>
        <v>D</v>
      </c>
    </row>
    <row r="32" spans="1:13" ht="45" x14ac:dyDescent="0.4">
      <c r="A32" s="41" t="str">
        <f t="shared" si="1"/>
        <v>D031</v>
      </c>
      <c r="B32" s="41" t="str">
        <f>VLOOKUP(C32,[1]item!B:C,2,0)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L32" s="36" t="str">
        <f t="shared" si="0"/>
        <v>D031</v>
      </c>
      <c r="M32" s="36" t="str">
        <f t="shared" si="0"/>
        <v>D</v>
      </c>
    </row>
    <row r="33" spans="1:13" ht="45" x14ac:dyDescent="0.4">
      <c r="A33" s="41" t="str">
        <f t="shared" si="1"/>
        <v>D032</v>
      </c>
      <c r="B33" s="41" t="str">
        <f>VLOOKUP(C33,[1]item!B:C,2,0)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L33" s="36" t="str">
        <f t="shared" si="0"/>
        <v>D032</v>
      </c>
      <c r="M33" s="36" t="str">
        <f t="shared" si="0"/>
        <v>D</v>
      </c>
    </row>
    <row r="34" spans="1:13" x14ac:dyDescent="0.4">
      <c r="A34" s="41" t="str">
        <f t="shared" si="1"/>
        <v>E033</v>
      </c>
      <c r="B34" s="41" t="str">
        <f>VLOOKUP(C34,[1]item!B:C,2,0)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L34" s="36" t="str">
        <f t="shared" si="0"/>
        <v>E033</v>
      </c>
      <c r="M34" s="36" t="str">
        <f t="shared" si="0"/>
        <v>E</v>
      </c>
    </row>
    <row r="35" spans="1:13" ht="45" x14ac:dyDescent="0.4">
      <c r="A35" s="41" t="str">
        <f t="shared" si="1"/>
        <v>E034</v>
      </c>
      <c r="B35" s="41" t="str">
        <f>VLOOKUP(C35,[1]item!B:C,2,0)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L35" s="36" t="str">
        <f t="shared" si="0"/>
        <v>E034</v>
      </c>
      <c r="M35" s="36" t="str">
        <f t="shared" si="0"/>
        <v>E</v>
      </c>
    </row>
    <row r="36" spans="1:13" ht="30" x14ac:dyDescent="0.4">
      <c r="A36" s="41" t="str">
        <f t="shared" si="1"/>
        <v>E035</v>
      </c>
      <c r="B36" s="41" t="str">
        <f>VLOOKUP(C36,[1]item!B:C,2,0)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L36" s="36" t="str">
        <f t="shared" si="0"/>
        <v>E035</v>
      </c>
      <c r="M36" s="36" t="str">
        <f t="shared" si="0"/>
        <v>E</v>
      </c>
    </row>
    <row r="37" spans="1:13" x14ac:dyDescent="0.4">
      <c r="A37" s="41" t="str">
        <f t="shared" si="1"/>
        <v>E036</v>
      </c>
      <c r="B37" s="41" t="str">
        <f>VLOOKUP(C37,[1]item!B:C,2,0)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L37" s="36" t="str">
        <f t="shared" si="0"/>
        <v>E036</v>
      </c>
      <c r="M37" s="36" t="str">
        <f t="shared" si="0"/>
        <v>E</v>
      </c>
    </row>
    <row r="38" spans="1:13" x14ac:dyDescent="0.4">
      <c r="A38" s="41" t="str">
        <f t="shared" si="1"/>
        <v>E037</v>
      </c>
      <c r="B38" s="41" t="str">
        <f>VLOOKUP(C38,[1]item!B:C,2,0)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L38" s="36" t="str">
        <f t="shared" si="0"/>
        <v>E037</v>
      </c>
      <c r="M38" s="36" t="str">
        <f t="shared" si="0"/>
        <v>E</v>
      </c>
    </row>
    <row r="39" spans="1:13" x14ac:dyDescent="0.4">
      <c r="A39" s="41" t="str">
        <f t="shared" si="1"/>
        <v>E038</v>
      </c>
      <c r="B39" s="41" t="str">
        <f>VLOOKUP(C39,[1]item!B:C,2,0)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L39" s="36" t="str">
        <f t="shared" si="0"/>
        <v>E038</v>
      </c>
      <c r="M39" s="36" t="str">
        <f t="shared" si="0"/>
        <v>E</v>
      </c>
    </row>
    <row r="40" spans="1:13" x14ac:dyDescent="0.4">
      <c r="A40" s="41" t="str">
        <f t="shared" si="1"/>
        <v>E039</v>
      </c>
      <c r="B40" s="41" t="str">
        <f>VLOOKUP(C40,[1]item!B:C,2,0)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L40" s="36" t="str">
        <f t="shared" si="0"/>
        <v>E039</v>
      </c>
      <c r="M40" s="36" t="str">
        <f t="shared" si="0"/>
        <v>E</v>
      </c>
    </row>
    <row r="41" spans="1:13" x14ac:dyDescent="0.4">
      <c r="A41" s="41" t="str">
        <f t="shared" si="1"/>
        <v>E040</v>
      </c>
      <c r="B41" s="41" t="str">
        <f>VLOOKUP(C41,[1]item!B:C,2,0)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L41" s="36" t="str">
        <f t="shared" si="0"/>
        <v>E040</v>
      </c>
      <c r="M41" s="36" t="str">
        <f t="shared" si="0"/>
        <v>E</v>
      </c>
    </row>
    <row r="42" spans="1:13" x14ac:dyDescent="0.4">
      <c r="A42" s="41" t="str">
        <f t="shared" si="1"/>
        <v>E041</v>
      </c>
      <c r="B42" s="41" t="str">
        <f>VLOOKUP(C42,[1]item!B:C,2,0)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L42" s="36" t="str">
        <f t="shared" si="0"/>
        <v>E041</v>
      </c>
      <c r="M42" s="36" t="str">
        <f t="shared" si="0"/>
        <v>E</v>
      </c>
    </row>
    <row r="43" spans="1:13" x14ac:dyDescent="0.4">
      <c r="A43" s="41" t="str">
        <f t="shared" si="1"/>
        <v>E042</v>
      </c>
      <c r="B43" s="41" t="str">
        <f>VLOOKUP(C43,[1]item!B:C,2,0)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L43" s="36" t="str">
        <f t="shared" si="0"/>
        <v>E042</v>
      </c>
      <c r="M43" s="36" t="str">
        <f t="shared" si="0"/>
        <v>E</v>
      </c>
    </row>
    <row r="44" spans="1:13" x14ac:dyDescent="0.4">
      <c r="A44" s="41" t="str">
        <f t="shared" si="1"/>
        <v>E043</v>
      </c>
      <c r="B44" s="41" t="str">
        <f>VLOOKUP(C44,[1]item!B:C,2,0)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L44" s="36" t="str">
        <f t="shared" si="0"/>
        <v>E043</v>
      </c>
      <c r="M44" s="36" t="str">
        <f t="shared" si="0"/>
        <v>E</v>
      </c>
    </row>
    <row r="45" spans="1:13" x14ac:dyDescent="0.4">
      <c r="A45" s="41" t="str">
        <f t="shared" si="1"/>
        <v>E044</v>
      </c>
      <c r="B45" s="41" t="str">
        <f>VLOOKUP(C45,[1]item!B:C,2,0)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L45" s="36" t="str">
        <f t="shared" si="0"/>
        <v>E044</v>
      </c>
      <c r="M45" s="36" t="str">
        <f t="shared" si="0"/>
        <v>E</v>
      </c>
    </row>
    <row r="46" spans="1:13" x14ac:dyDescent="0.4">
      <c r="A46" s="41" t="str">
        <f t="shared" si="1"/>
        <v>E045</v>
      </c>
      <c r="B46" s="41" t="str">
        <f>VLOOKUP(C46,[1]item!B:C,2,0)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L46" s="36" t="str">
        <f t="shared" si="0"/>
        <v>E045</v>
      </c>
      <c r="M46" s="36" t="str">
        <f t="shared" si="0"/>
        <v>E</v>
      </c>
    </row>
    <row r="47" spans="1:13" x14ac:dyDescent="0.4">
      <c r="A47" s="41" t="str">
        <f t="shared" si="1"/>
        <v>E046</v>
      </c>
      <c r="B47" s="41" t="str">
        <f>VLOOKUP(C47,[1]item!B:C,2,0)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L47" s="36" t="str">
        <f t="shared" si="0"/>
        <v>E046</v>
      </c>
      <c r="M47" s="36" t="str">
        <f t="shared" si="0"/>
        <v>E</v>
      </c>
    </row>
    <row r="48" spans="1:13" x14ac:dyDescent="0.4">
      <c r="A48" s="41" t="str">
        <f t="shared" si="1"/>
        <v>E047</v>
      </c>
      <c r="B48" s="41" t="str">
        <f>VLOOKUP(C48,[1]item!B:C,2,0)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L48" s="36" t="str">
        <f t="shared" si="0"/>
        <v>E047</v>
      </c>
      <c r="M48" s="36" t="str">
        <f t="shared" si="0"/>
        <v>E</v>
      </c>
    </row>
    <row r="49" spans="1:13" x14ac:dyDescent="0.4">
      <c r="A49" s="41" t="str">
        <f t="shared" si="1"/>
        <v>E048</v>
      </c>
      <c r="B49" s="41" t="str">
        <f>VLOOKUP(C49,[1]item!B:C,2,0)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L49" s="36" t="str">
        <f t="shared" si="0"/>
        <v>E048</v>
      </c>
      <c r="M49" s="36" t="str">
        <f t="shared" si="0"/>
        <v>E</v>
      </c>
    </row>
    <row r="50" spans="1:13" x14ac:dyDescent="0.4">
      <c r="A50" s="41" t="str">
        <f t="shared" si="1"/>
        <v>E049</v>
      </c>
      <c r="B50" s="41" t="str">
        <f>VLOOKUP(C50,[1]item!B:C,2,0)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L50" s="36" t="str">
        <f t="shared" si="0"/>
        <v>E049</v>
      </c>
      <c r="M50" s="36" t="str">
        <f t="shared" si="0"/>
        <v>E</v>
      </c>
    </row>
    <row r="51" spans="1:13" x14ac:dyDescent="0.4">
      <c r="A51" s="41" t="str">
        <f t="shared" si="1"/>
        <v>E050</v>
      </c>
      <c r="B51" s="41" t="str">
        <f>VLOOKUP(C51,[1]item!B:C,2,0)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L51" s="36" t="str">
        <f t="shared" si="0"/>
        <v>E050</v>
      </c>
      <c r="M51" s="36" t="str">
        <f t="shared" si="0"/>
        <v>E</v>
      </c>
    </row>
    <row r="52" spans="1:13" x14ac:dyDescent="0.4">
      <c r="A52" s="41" t="str">
        <f t="shared" si="1"/>
        <v>E051</v>
      </c>
      <c r="B52" s="41" t="str">
        <f>VLOOKUP(C52,[1]item!B:C,2,0)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L52" s="36" t="str">
        <f t="shared" si="0"/>
        <v>E051</v>
      </c>
      <c r="M52" s="36" t="str">
        <f t="shared" si="0"/>
        <v>E</v>
      </c>
    </row>
    <row r="53" spans="1:13" ht="30" x14ac:dyDescent="0.4">
      <c r="A53" s="41" t="str">
        <f t="shared" si="1"/>
        <v>E052</v>
      </c>
      <c r="B53" s="41" t="str">
        <f>VLOOKUP(C53,[1]item!B:C,2,0)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L53" s="36" t="str">
        <f t="shared" si="0"/>
        <v>E052</v>
      </c>
      <c r="M53" s="36" t="str">
        <f t="shared" si="0"/>
        <v>E</v>
      </c>
    </row>
    <row r="54" spans="1:13" ht="30" x14ac:dyDescent="0.4">
      <c r="A54" s="41" t="str">
        <f t="shared" si="1"/>
        <v>E053</v>
      </c>
      <c r="B54" s="41" t="str">
        <f>VLOOKUP(C54,[1]item!B:C,2,0)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110">
        <v>37377</v>
      </c>
      <c r="J54" s="96"/>
      <c r="K54" s="49" t="s">
        <v>812</v>
      </c>
      <c r="L54" s="36" t="str">
        <f t="shared" si="0"/>
        <v>E053</v>
      </c>
      <c r="M54" s="36" t="str">
        <f t="shared" si="0"/>
        <v>E</v>
      </c>
    </row>
  </sheetData>
  <phoneticPr fontId="15" type="noConversion"/>
  <conditionalFormatting sqref="C1:J10">
    <cfRule type="expression" dxfId="260" priority="98">
      <formula>#REF!="程式組"</formula>
    </cfRule>
    <cfRule type="expression" dxfId="259" priority="99">
      <formula>#REF!="網路組"</formula>
    </cfRule>
  </conditionalFormatting>
  <conditionalFormatting sqref="C1:J21">
    <cfRule type="expression" dxfId="258" priority="100">
      <formula>#REF!="作業組"</formula>
    </cfRule>
    <cfRule type="expression" dxfId="257" priority="101">
      <formula>#REF!="教學組"</formula>
    </cfRule>
    <cfRule type="expression" dxfId="256" priority="102">
      <formula>#REF!="行政室"</formula>
    </cfRule>
  </conditionalFormatting>
  <conditionalFormatting sqref="C11:J21">
    <cfRule type="expression" dxfId="255" priority="103">
      <formula>#REF!="程式組"</formula>
    </cfRule>
    <cfRule type="expression" dxfId="254" priority="104">
      <formula>#REF!="網路組"</formula>
    </cfRule>
  </conditionalFormatting>
  <conditionalFormatting sqref="C1:K54 C55:E58 J55:K58 C59:K1048576">
    <cfRule type="expression" dxfId="253" priority="92">
      <formula>$A1="程式組"</formula>
    </cfRule>
    <cfRule type="expression" dxfId="252" priority="93">
      <formula>$A1="網路組"</formula>
    </cfRule>
    <cfRule type="expression" dxfId="251" priority="94">
      <formula>$A1="作業組"</formula>
    </cfRule>
    <cfRule type="expression" dxfId="250" priority="95">
      <formula>$A1="教學組"</formula>
    </cfRule>
    <cfRule type="expression" dxfId="249" priority="96">
      <formula>$A1="行政室"</formula>
    </cfRule>
  </conditionalFormatting>
  <conditionalFormatting sqref="I1:I65522">
    <cfRule type="cellIs" dxfId="248" priority="97" stopIfTrue="1" operator="notEqual">
      <formula>#REF!</formula>
    </cfRule>
  </conditionalFormatting>
  <conditionalFormatting sqref="O1:P2">
    <cfRule type="expression" dxfId="247" priority="82">
      <formula>$A1="程式組"</formula>
    </cfRule>
    <cfRule type="expression" dxfId="246" priority="83">
      <formula>$A1="網路組"</formula>
    </cfRule>
    <cfRule type="expression" dxfId="245" priority="84">
      <formula>$A1="作業組"</formula>
    </cfRule>
    <cfRule type="expression" dxfId="244" priority="85">
      <formula>$A1="教學組"</formula>
    </cfRule>
    <cfRule type="expression" dxfId="243" priority="86">
      <formula>$A1="行政室"</formula>
    </cfRule>
    <cfRule type="expression" dxfId="242" priority="87">
      <formula>#REF!="程式組"</formula>
    </cfRule>
    <cfRule type="expression" dxfId="241" priority="88">
      <formula>#REF!="網路組"</formula>
    </cfRule>
    <cfRule type="expression" dxfId="240" priority="89">
      <formula>#REF!="作業組"</formula>
    </cfRule>
    <cfRule type="expression" dxfId="239" priority="90">
      <formula>#REF!="教學組"</formula>
    </cfRule>
    <cfRule type="expression" dxfId="238" priority="91">
      <formula>#REF!="行政室"</formula>
    </cfRule>
  </conditionalFormatting>
  <conditionalFormatting sqref="Q10">
    <cfRule type="expression" dxfId="237" priority="42">
      <formula>$A10="程式組"</formula>
    </cfRule>
    <cfRule type="expression" dxfId="236" priority="43">
      <formula>$A10="網路組"</formula>
    </cfRule>
    <cfRule type="expression" dxfId="235" priority="44">
      <formula>$A10="作業組"</formula>
    </cfRule>
    <cfRule type="expression" dxfId="234" priority="45">
      <formula>$A10="教學組"</formula>
    </cfRule>
    <cfRule type="expression" dxfId="233" priority="46">
      <formula>$A10="行政室"</formula>
    </cfRule>
    <cfRule type="expression" dxfId="232" priority="47">
      <formula>#REF!="程式組"</formula>
    </cfRule>
    <cfRule type="expression" dxfId="231" priority="48">
      <formula>#REF!="網路組"</formula>
    </cfRule>
    <cfRule type="expression" dxfId="230" priority="49">
      <formula>#REF!="作業組"</formula>
    </cfRule>
    <cfRule type="expression" dxfId="229" priority="50">
      <formula>#REF!="教學組"</formula>
    </cfRule>
    <cfRule type="expression" dxfId="228" priority="51">
      <formula>#REF!="行政室"</formula>
    </cfRule>
  </conditionalFormatting>
  <conditionalFormatting sqref="Q15">
    <cfRule type="expression" dxfId="227" priority="22">
      <formula>$A15="程式組"</formula>
    </cfRule>
    <cfRule type="expression" dxfId="226" priority="23">
      <formula>$A15="網路組"</formula>
    </cfRule>
    <cfRule type="expression" dxfId="225" priority="24">
      <formula>$A15="作業組"</formula>
    </cfRule>
    <cfRule type="expression" dxfId="224" priority="25">
      <formula>$A15="教學組"</formula>
    </cfRule>
    <cfRule type="expression" dxfId="223" priority="26">
      <formula>$A15="行政室"</formula>
    </cfRule>
    <cfRule type="expression" dxfId="222" priority="27">
      <formula>#REF!="程式組"</formula>
    </cfRule>
    <cfRule type="expression" dxfId="221" priority="28">
      <formula>#REF!="網路組"</formula>
    </cfRule>
    <cfRule type="expression" dxfId="220" priority="29">
      <formula>#REF!="作業組"</formula>
    </cfRule>
    <cfRule type="expression" dxfId="219" priority="30">
      <formula>#REF!="教學組"</formula>
    </cfRule>
    <cfRule type="expression" dxfId="218" priority="31">
      <formula>#REF!="行政室"</formula>
    </cfRule>
  </conditionalFormatting>
  <conditionalFormatting sqref="R10:R11">
    <cfRule type="expression" dxfId="217" priority="52">
      <formula>$A10="程式組"</formula>
    </cfRule>
    <cfRule type="expression" dxfId="216" priority="53">
      <formula>$A10="網路組"</formula>
    </cfRule>
    <cfRule type="expression" dxfId="215" priority="54">
      <formula>$A10="作業組"</formula>
    </cfRule>
    <cfRule type="expression" dxfId="214" priority="55">
      <formula>$A10="教學組"</formula>
    </cfRule>
    <cfRule type="expression" dxfId="213" priority="56">
      <formula>$A10="行政室"</formula>
    </cfRule>
    <cfRule type="expression" dxfId="212" priority="57">
      <formula>#REF!="程式組"</formula>
    </cfRule>
    <cfRule type="expression" dxfId="211" priority="58">
      <formula>#REF!="網路組"</formula>
    </cfRule>
    <cfRule type="expression" dxfId="210" priority="59">
      <formula>#REF!="作業組"</formula>
    </cfRule>
    <cfRule type="expression" dxfId="209" priority="60">
      <formula>#REF!="教學組"</formula>
    </cfRule>
    <cfRule type="expression" dxfId="208" priority="61">
      <formula>#REF!="行政室"</formula>
    </cfRule>
  </conditionalFormatting>
  <conditionalFormatting sqref="R15:R16">
    <cfRule type="expression" dxfId="207" priority="32">
      <formula>$A15="程式組"</formula>
    </cfRule>
    <cfRule type="expression" dxfId="206" priority="33">
      <formula>$A15="網路組"</formula>
    </cfRule>
    <cfRule type="expression" dxfId="205" priority="34">
      <formula>$A15="作業組"</formula>
    </cfRule>
    <cfRule type="expression" dxfId="204" priority="35">
      <formula>$A15="教學組"</formula>
    </cfRule>
    <cfRule type="expression" dxfId="203" priority="36">
      <formula>$A15="行政室"</formula>
    </cfRule>
    <cfRule type="expression" dxfId="202" priority="37">
      <formula>#REF!="程式組"</formula>
    </cfRule>
    <cfRule type="expression" dxfId="201" priority="38">
      <formula>#REF!="網路組"</formula>
    </cfRule>
    <cfRule type="expression" dxfId="200" priority="39">
      <formula>#REF!="作業組"</formula>
    </cfRule>
    <cfRule type="expression" dxfId="199" priority="40">
      <formula>#REF!="教學組"</formula>
    </cfRule>
    <cfRule type="expression" dxfId="198" priority="41">
      <formula>#REF!="行政室"</formula>
    </cfRule>
  </conditionalFormatting>
  <conditionalFormatting sqref="S10">
    <cfRule type="expression" dxfId="197" priority="11">
      <formula>$A10="程式組"</formula>
    </cfRule>
    <cfRule type="expression" dxfId="196" priority="12">
      <formula>$A10="網路組"</formula>
    </cfRule>
    <cfRule type="expression" dxfId="195" priority="13">
      <formula>$A10="作業組"</formula>
    </cfRule>
    <cfRule type="expression" dxfId="194" priority="14">
      <formula>$A10="教學組"</formula>
    </cfRule>
    <cfRule type="expression" dxfId="193" priority="15">
      <formula>$A10="行政室"</formula>
    </cfRule>
    <cfRule type="cellIs" dxfId="192" priority="16" stopIfTrue="1" operator="notEqual">
      <formula>#REF!</formula>
    </cfRule>
    <cfRule type="expression" dxfId="191" priority="17">
      <formula>#REF!="程式組"</formula>
    </cfRule>
    <cfRule type="expression" dxfId="190" priority="18">
      <formula>#REF!="網路組"</formula>
    </cfRule>
    <cfRule type="expression" dxfId="189" priority="19">
      <formula>#REF!="作業組"</formula>
    </cfRule>
    <cfRule type="expression" dxfId="188" priority="20">
      <formula>#REF!="教學組"</formula>
    </cfRule>
    <cfRule type="expression" dxfId="187" priority="21">
      <formula>#REF!="行政室"</formula>
    </cfRule>
  </conditionalFormatting>
  <conditionalFormatting sqref="U10">
    <cfRule type="expression" dxfId="186" priority="1">
      <formula>$A10="程式組"</formula>
    </cfRule>
    <cfRule type="expression" dxfId="185" priority="2">
      <formula>$A10="網路組"</formula>
    </cfRule>
    <cfRule type="expression" dxfId="184" priority="3">
      <formula>$A10="作業組"</formula>
    </cfRule>
    <cfRule type="expression" dxfId="183" priority="4">
      <formula>$A10="教學組"</formula>
    </cfRule>
    <cfRule type="expression" dxfId="182" priority="5">
      <formula>$A10="行政室"</formula>
    </cfRule>
    <cfRule type="expression" dxfId="181" priority="6">
      <formula>#REF!="程式組"</formula>
    </cfRule>
    <cfRule type="expression" dxfId="180" priority="7">
      <formula>#REF!="網路組"</formula>
    </cfRule>
    <cfRule type="expression" dxfId="179" priority="8">
      <formula>#REF!="作業組"</formula>
    </cfRule>
    <cfRule type="expression" dxfId="178" priority="9">
      <formula>#REF!="教學組"</formula>
    </cfRule>
    <cfRule type="expression" dxfId="177" priority="10">
      <formula>#REF!="行政室"</formula>
    </cfRule>
  </conditionalFormatting>
  <conditionalFormatting sqref="V1">
    <cfRule type="expression" dxfId="176" priority="72">
      <formula>$A1="程式組"</formula>
    </cfRule>
    <cfRule type="expression" dxfId="175" priority="73">
      <formula>$A1="網路組"</formula>
    </cfRule>
    <cfRule type="expression" dxfId="174" priority="74">
      <formula>$A1="作業組"</formula>
    </cfRule>
    <cfRule type="expression" dxfId="173" priority="75">
      <formula>$A1="教學組"</formula>
    </cfRule>
    <cfRule type="expression" dxfId="172" priority="76">
      <formula>$A1="行政室"</formula>
    </cfRule>
    <cfRule type="expression" dxfId="171" priority="77">
      <formula>#REF!="程式組"</formula>
    </cfRule>
    <cfRule type="expression" dxfId="170" priority="78">
      <formula>#REF!="網路組"</formula>
    </cfRule>
    <cfRule type="expression" dxfId="169" priority="79">
      <formula>#REF!="作業組"</formula>
    </cfRule>
    <cfRule type="expression" dxfId="168" priority="80">
      <formula>#REF!="教學組"</formula>
    </cfRule>
    <cfRule type="expression" dxfId="167" priority="81">
      <formula>#REF!="行政室"</formula>
    </cfRule>
  </conditionalFormatting>
  <conditionalFormatting sqref="X1">
    <cfRule type="expression" dxfId="166" priority="62">
      <formula>$A1="程式組"</formula>
    </cfRule>
    <cfRule type="expression" dxfId="165" priority="63">
      <formula>$A1="網路組"</formula>
    </cfRule>
    <cfRule type="expression" dxfId="164" priority="64">
      <formula>$A1="作業組"</formula>
    </cfRule>
    <cfRule type="expression" dxfId="163" priority="65">
      <formula>$A1="教學組"</formula>
    </cfRule>
    <cfRule type="expression" dxfId="162" priority="66">
      <formula>$A1="行政室"</formula>
    </cfRule>
    <cfRule type="expression" dxfId="161" priority="67">
      <formula>#REF!="程式組"</formula>
    </cfRule>
    <cfRule type="expression" dxfId="160" priority="68">
      <formula>#REF!="網路組"</formula>
    </cfRule>
    <cfRule type="expression" dxfId="159" priority="69">
      <formula>#REF!="作業組"</formula>
    </cfRule>
    <cfRule type="expression" dxfId="158" priority="70">
      <formula>#REF!="教學組"</formula>
    </cfRule>
    <cfRule type="expression" dxfId="157" priority="71">
      <formula>#REF!="行政室"</formula>
    </cfRule>
  </conditionalFormatting>
  <dataValidations count="1">
    <dataValidation type="list" allowBlank="1" showInputMessage="1" showErrorMessage="1" sqref="U2" xr:uid="{CEC6EA74-E59C-44FF-87A8-61F594E1895E}">
      <formula1>$A:$A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D30DB-02E1-4988-A394-AD654A48C27A}">
  <sheetPr>
    <tabColor rgb="FF92D050"/>
  </sheetPr>
  <dimension ref="A1:P194"/>
  <sheetViews>
    <sheetView workbookViewId="0">
      <pane xSplit="2" ySplit="1" topLeftCell="C2" activePane="bottomRight" state="frozen"/>
      <selection activeCell="I2" sqref="I2"/>
      <selection pane="topRight" activeCell="I2" sqref="I2"/>
      <selection pane="bottomLeft" activeCell="I2" sqref="I2"/>
      <selection pane="bottomRight" activeCell="I2" sqref="I2"/>
    </sheetView>
  </sheetViews>
  <sheetFormatPr defaultColWidth="8.83203125" defaultRowHeight="16.75" x14ac:dyDescent="0.4"/>
  <cols>
    <col min="1" max="1" width="15.33203125" style="22" bestFit="1" customWidth="1"/>
    <col min="2" max="2" width="20.1640625" style="22" bestFit="1" customWidth="1"/>
    <col min="3" max="3" width="20.9140625" style="22" customWidth="1"/>
    <col min="4" max="4" width="10.4140625" style="22" bestFit="1" customWidth="1"/>
    <col min="5" max="6" width="8.83203125" style="22"/>
    <col min="7" max="7" width="16.9140625" style="22" customWidth="1"/>
    <col min="8" max="8" width="12.83203125" style="22" customWidth="1"/>
    <col min="9" max="9" width="17.58203125" style="22" customWidth="1"/>
    <col min="10" max="10" width="13.9140625" style="22" customWidth="1"/>
    <col min="11" max="11" width="17.08203125" style="22" customWidth="1"/>
    <col min="12" max="12" width="7.08203125" style="22" bestFit="1" customWidth="1"/>
    <col min="13" max="14" width="8.83203125" style="22"/>
    <col min="15" max="15" width="15.33203125" style="22" bestFit="1" customWidth="1"/>
    <col min="16" max="16" width="23.33203125" style="22" bestFit="1" customWidth="1"/>
    <col min="17" max="16384" width="8.83203125" style="22"/>
  </cols>
  <sheetData>
    <row r="1" spans="1:16" x14ac:dyDescent="0.4">
      <c r="A1" s="18" t="s">
        <v>42</v>
      </c>
      <c r="B1" s="19" t="s">
        <v>43</v>
      </c>
      <c r="C1" s="20" t="s">
        <v>44</v>
      </c>
      <c r="D1" s="21" t="s">
        <v>45</v>
      </c>
      <c r="G1" s="19" t="s">
        <v>43</v>
      </c>
      <c r="H1" s="21" t="s">
        <v>45</v>
      </c>
      <c r="I1" s="18" t="s">
        <v>42</v>
      </c>
      <c r="O1" s="19" t="s">
        <v>43</v>
      </c>
      <c r="P1" s="21" t="s">
        <v>45</v>
      </c>
    </row>
    <row r="2" spans="1:16" x14ac:dyDescent="0.4">
      <c r="A2" s="23" t="s">
        <v>46</v>
      </c>
      <c r="B2" s="23" t="s">
        <v>47</v>
      </c>
      <c r="C2" s="23" t="s">
        <v>48</v>
      </c>
      <c r="D2" s="23">
        <v>376</v>
      </c>
      <c r="G2" s="24" t="s">
        <v>47</v>
      </c>
      <c r="H2" s="25">
        <f xml:space="preserve"> VLOOKUP(G2,B:D,3,FALSE)</f>
        <v>376</v>
      </c>
      <c r="I2" s="22" t="str">
        <f>VLOOKUP(G2,IF({1,0},B:B,A:A),2,0)</f>
        <v>AD</v>
      </c>
      <c r="O2" s="24" t="s">
        <v>47</v>
      </c>
      <c r="P2" s="26" t="s">
        <v>49</v>
      </c>
    </row>
    <row r="3" spans="1:16" x14ac:dyDescent="0.4">
      <c r="A3" s="23" t="s">
        <v>50</v>
      </c>
      <c r="B3" s="23" t="s">
        <v>51</v>
      </c>
      <c r="C3" s="23" t="s">
        <v>52</v>
      </c>
      <c r="D3" s="23">
        <v>971</v>
      </c>
    </row>
    <row r="4" spans="1:16" x14ac:dyDescent="0.4">
      <c r="A4" s="23" t="s">
        <v>53</v>
      </c>
      <c r="B4" s="23" t="s">
        <v>54</v>
      </c>
      <c r="C4" s="23" t="s">
        <v>55</v>
      </c>
      <c r="D4" s="23">
        <v>93</v>
      </c>
    </row>
    <row r="5" spans="1:16" x14ac:dyDescent="0.4">
      <c r="A5" s="23" t="s">
        <v>56</v>
      </c>
      <c r="B5" s="23" t="s">
        <v>57</v>
      </c>
      <c r="C5" s="23" t="s">
        <v>58</v>
      </c>
      <c r="D5" s="23">
        <v>1268</v>
      </c>
    </row>
    <row r="6" spans="1:16" ht="18.45" x14ac:dyDescent="0.4">
      <c r="A6" s="23" t="s">
        <v>59</v>
      </c>
      <c r="B6" s="23" t="s">
        <v>60</v>
      </c>
      <c r="C6" s="23" t="s">
        <v>61</v>
      </c>
      <c r="D6" s="23">
        <v>1264</v>
      </c>
      <c r="J6" s="27" t="str">
        <f>IF(1,B:B,A:A)</f>
        <v>安圭拉岛</v>
      </c>
      <c r="K6" s="28" t="s">
        <v>62</v>
      </c>
      <c r="L6" s="22" t="s">
        <v>63</v>
      </c>
    </row>
    <row r="7" spans="1:16" ht="18.45" x14ac:dyDescent="0.4">
      <c r="A7" s="23" t="s">
        <v>64</v>
      </c>
      <c r="B7" s="23" t="s">
        <v>65</v>
      </c>
      <c r="C7" s="23" t="s">
        <v>66</v>
      </c>
      <c r="D7" s="23">
        <v>355</v>
      </c>
      <c r="J7" s="27" t="str">
        <f>IF(0,B:B,A:A)</f>
        <v>AL</v>
      </c>
      <c r="K7" s="28" t="s">
        <v>67</v>
      </c>
      <c r="L7" s="22" t="s">
        <v>68</v>
      </c>
    </row>
    <row r="8" spans="1:16" x14ac:dyDescent="0.4">
      <c r="A8" s="23" t="s">
        <v>69</v>
      </c>
      <c r="B8" s="23" t="s">
        <v>70</v>
      </c>
      <c r="C8" s="23" t="s">
        <v>71</v>
      </c>
      <c r="D8" s="23">
        <v>374</v>
      </c>
    </row>
    <row r="9" spans="1:16" x14ac:dyDescent="0.4">
      <c r="A9" s="23"/>
      <c r="B9" s="23" t="s">
        <v>72</v>
      </c>
      <c r="C9" s="23" t="s">
        <v>73</v>
      </c>
      <c r="D9" s="23">
        <v>247</v>
      </c>
    </row>
    <row r="10" spans="1:16" ht="17.600000000000001" x14ac:dyDescent="0.4">
      <c r="A10" s="23" t="s">
        <v>74</v>
      </c>
      <c r="B10" s="23" t="s">
        <v>75</v>
      </c>
      <c r="C10" s="23" t="s">
        <v>76</v>
      </c>
      <c r="D10" s="23">
        <v>244</v>
      </c>
      <c r="J10" s="29" t="s">
        <v>77</v>
      </c>
    </row>
    <row r="11" spans="1:16" x14ac:dyDescent="0.4">
      <c r="A11" s="23" t="s">
        <v>78</v>
      </c>
      <c r="B11" s="23" t="s">
        <v>79</v>
      </c>
      <c r="C11" s="23" t="s">
        <v>80</v>
      </c>
      <c r="D11" s="23">
        <v>54</v>
      </c>
    </row>
    <row r="12" spans="1:16" x14ac:dyDescent="0.4">
      <c r="A12" s="23" t="s">
        <v>81</v>
      </c>
      <c r="B12" s="23" t="s">
        <v>82</v>
      </c>
      <c r="C12" s="23" t="s">
        <v>83</v>
      </c>
      <c r="D12" s="23">
        <v>43</v>
      </c>
      <c r="J12" s="30" t="s">
        <v>84</v>
      </c>
    </row>
    <row r="13" spans="1:16" x14ac:dyDescent="0.4">
      <c r="A13" s="23" t="s">
        <v>85</v>
      </c>
      <c r="B13" s="23" t="s">
        <v>86</v>
      </c>
      <c r="C13" s="23" t="s">
        <v>87</v>
      </c>
      <c r="D13" s="23">
        <v>61</v>
      </c>
    </row>
    <row r="14" spans="1:16" x14ac:dyDescent="0.4">
      <c r="A14" s="23" t="s">
        <v>88</v>
      </c>
      <c r="B14" s="23" t="s">
        <v>89</v>
      </c>
      <c r="C14" s="23" t="s">
        <v>90</v>
      </c>
      <c r="D14" s="23">
        <v>994</v>
      </c>
    </row>
    <row r="15" spans="1:16" x14ac:dyDescent="0.4">
      <c r="A15" s="23" t="s">
        <v>91</v>
      </c>
      <c r="B15" s="23" t="s">
        <v>92</v>
      </c>
      <c r="C15" s="23" t="s">
        <v>93</v>
      </c>
      <c r="D15" s="23">
        <v>1246</v>
      </c>
    </row>
    <row r="16" spans="1:16" x14ac:dyDescent="0.4">
      <c r="A16" s="23" t="s">
        <v>94</v>
      </c>
      <c r="B16" s="23" t="s">
        <v>95</v>
      </c>
      <c r="C16" s="23" t="s">
        <v>96</v>
      </c>
      <c r="D16" s="23">
        <v>880</v>
      </c>
    </row>
    <row r="17" spans="1:4" x14ac:dyDescent="0.4">
      <c r="A17" s="23" t="s">
        <v>97</v>
      </c>
      <c r="B17" s="23" t="s">
        <v>98</v>
      </c>
      <c r="C17" s="23" t="s">
        <v>99</v>
      </c>
      <c r="D17" s="23">
        <v>32</v>
      </c>
    </row>
    <row r="18" spans="1:4" x14ac:dyDescent="0.4">
      <c r="A18" s="23" t="s">
        <v>100</v>
      </c>
      <c r="B18" s="23" t="s">
        <v>101</v>
      </c>
      <c r="C18" s="23" t="s">
        <v>102</v>
      </c>
      <c r="D18" s="23">
        <v>226</v>
      </c>
    </row>
    <row r="19" spans="1:4" x14ac:dyDescent="0.4">
      <c r="A19" s="23" t="s">
        <v>103</v>
      </c>
      <c r="B19" s="23" t="s">
        <v>104</v>
      </c>
      <c r="C19" s="23" t="s">
        <v>105</v>
      </c>
      <c r="D19" s="23">
        <v>359</v>
      </c>
    </row>
    <row r="20" spans="1:4" x14ac:dyDescent="0.4">
      <c r="A20" s="23" t="s">
        <v>106</v>
      </c>
      <c r="B20" s="23" t="s">
        <v>107</v>
      </c>
      <c r="C20" s="23" t="s">
        <v>108</v>
      </c>
      <c r="D20" s="23">
        <v>973</v>
      </c>
    </row>
    <row r="21" spans="1:4" x14ac:dyDescent="0.4">
      <c r="A21" s="23" t="s">
        <v>109</v>
      </c>
      <c r="B21" s="23" t="s">
        <v>110</v>
      </c>
      <c r="C21" s="23" t="s">
        <v>111</v>
      </c>
      <c r="D21" s="23">
        <v>257</v>
      </c>
    </row>
    <row r="22" spans="1:4" x14ac:dyDescent="0.4">
      <c r="A22" s="23" t="s">
        <v>112</v>
      </c>
      <c r="B22" s="23" t="s">
        <v>113</v>
      </c>
      <c r="C22" s="23" t="s">
        <v>114</v>
      </c>
      <c r="D22" s="23">
        <v>229</v>
      </c>
    </row>
    <row r="23" spans="1:4" x14ac:dyDescent="0.4">
      <c r="A23" s="23" t="s">
        <v>115</v>
      </c>
      <c r="B23" s="23" t="s">
        <v>116</v>
      </c>
      <c r="C23" s="23" t="s">
        <v>117</v>
      </c>
      <c r="D23" s="23">
        <v>970</v>
      </c>
    </row>
    <row r="24" spans="1:4" x14ac:dyDescent="0.4">
      <c r="A24" s="23" t="s">
        <v>118</v>
      </c>
      <c r="B24" s="23" t="s">
        <v>119</v>
      </c>
      <c r="C24" s="23" t="s">
        <v>120</v>
      </c>
      <c r="D24" s="23">
        <v>1441</v>
      </c>
    </row>
    <row r="25" spans="1:4" x14ac:dyDescent="0.4">
      <c r="A25" s="23" t="s">
        <v>121</v>
      </c>
      <c r="B25" s="23" t="s">
        <v>122</v>
      </c>
      <c r="C25" s="23" t="s">
        <v>123</v>
      </c>
      <c r="D25" s="23">
        <v>673</v>
      </c>
    </row>
    <row r="26" spans="1:4" x14ac:dyDescent="0.4">
      <c r="A26" s="23" t="s">
        <v>124</v>
      </c>
      <c r="B26" s="23" t="s">
        <v>125</v>
      </c>
      <c r="C26" s="23" t="s">
        <v>126</v>
      </c>
      <c r="D26" s="23">
        <v>591</v>
      </c>
    </row>
    <row r="27" spans="1:4" x14ac:dyDescent="0.4">
      <c r="A27" s="23" t="s">
        <v>127</v>
      </c>
      <c r="B27" s="23" t="s">
        <v>128</v>
      </c>
      <c r="C27" s="23" t="s">
        <v>129</v>
      </c>
      <c r="D27" s="23">
        <v>55</v>
      </c>
    </row>
    <row r="28" spans="1:4" x14ac:dyDescent="0.4">
      <c r="A28" s="23" t="s">
        <v>130</v>
      </c>
      <c r="B28" s="23" t="s">
        <v>131</v>
      </c>
      <c r="C28" s="23" t="s">
        <v>132</v>
      </c>
      <c r="D28" s="23">
        <v>1242</v>
      </c>
    </row>
    <row r="29" spans="1:4" x14ac:dyDescent="0.4">
      <c r="A29" s="23" t="s">
        <v>133</v>
      </c>
      <c r="B29" s="23" t="s">
        <v>134</v>
      </c>
      <c r="C29" s="23" t="s">
        <v>135</v>
      </c>
      <c r="D29" s="23">
        <v>267</v>
      </c>
    </row>
    <row r="30" spans="1:4" x14ac:dyDescent="0.4">
      <c r="A30" s="23" t="s">
        <v>136</v>
      </c>
      <c r="B30" s="23" t="s">
        <v>137</v>
      </c>
      <c r="C30" s="23" t="s">
        <v>138</v>
      </c>
      <c r="D30" s="23">
        <v>375</v>
      </c>
    </row>
    <row r="31" spans="1:4" x14ac:dyDescent="0.4">
      <c r="A31" s="23" t="s">
        <v>139</v>
      </c>
      <c r="B31" s="23" t="s">
        <v>140</v>
      </c>
      <c r="C31" s="23" t="s">
        <v>141</v>
      </c>
      <c r="D31" s="23">
        <v>501</v>
      </c>
    </row>
    <row r="32" spans="1:4" x14ac:dyDescent="0.4">
      <c r="A32" s="23" t="s">
        <v>142</v>
      </c>
      <c r="B32" s="23" t="s">
        <v>143</v>
      </c>
      <c r="C32" s="23" t="s">
        <v>144</v>
      </c>
      <c r="D32" s="23">
        <v>1</v>
      </c>
    </row>
    <row r="33" spans="1:4" x14ac:dyDescent="0.4">
      <c r="A33" s="23"/>
      <c r="B33" s="23" t="s">
        <v>145</v>
      </c>
      <c r="C33" s="23" t="s">
        <v>146</v>
      </c>
      <c r="D33" s="23">
        <v>1345</v>
      </c>
    </row>
    <row r="34" spans="1:4" x14ac:dyDescent="0.4">
      <c r="A34" s="23" t="s">
        <v>147</v>
      </c>
      <c r="B34" s="23" t="s">
        <v>148</v>
      </c>
      <c r="C34" s="23" t="s">
        <v>149</v>
      </c>
      <c r="D34" s="23">
        <v>236</v>
      </c>
    </row>
    <row r="35" spans="1:4" x14ac:dyDescent="0.4">
      <c r="A35" s="23" t="s">
        <v>150</v>
      </c>
      <c r="B35" s="23" t="s">
        <v>151</v>
      </c>
      <c r="C35" s="23" t="s">
        <v>152</v>
      </c>
      <c r="D35" s="23">
        <v>242</v>
      </c>
    </row>
    <row r="36" spans="1:4" x14ac:dyDescent="0.4">
      <c r="A36" s="23" t="s">
        <v>153</v>
      </c>
      <c r="B36" s="23" t="s">
        <v>154</v>
      </c>
      <c r="C36" s="23" t="s">
        <v>155</v>
      </c>
      <c r="D36" s="23">
        <v>41</v>
      </c>
    </row>
    <row r="37" spans="1:4" x14ac:dyDescent="0.4">
      <c r="A37" s="23" t="s">
        <v>156</v>
      </c>
      <c r="B37" s="23" t="s">
        <v>157</v>
      </c>
      <c r="C37" s="23" t="s">
        <v>158</v>
      </c>
      <c r="D37" s="23">
        <v>682</v>
      </c>
    </row>
    <row r="38" spans="1:4" x14ac:dyDescent="0.4">
      <c r="A38" s="23" t="s">
        <v>159</v>
      </c>
      <c r="B38" s="23" t="s">
        <v>160</v>
      </c>
      <c r="C38" s="23" t="s">
        <v>161</v>
      </c>
      <c r="D38" s="23">
        <v>56</v>
      </c>
    </row>
    <row r="39" spans="1:4" x14ac:dyDescent="0.4">
      <c r="A39" s="23" t="s">
        <v>162</v>
      </c>
      <c r="B39" s="23" t="s">
        <v>163</v>
      </c>
      <c r="C39" s="23" t="s">
        <v>164</v>
      </c>
      <c r="D39" s="23">
        <v>237</v>
      </c>
    </row>
    <row r="40" spans="1:4" x14ac:dyDescent="0.4">
      <c r="A40" s="23" t="s">
        <v>165</v>
      </c>
      <c r="B40" s="23" t="s">
        <v>166</v>
      </c>
      <c r="C40" s="23" t="s">
        <v>167</v>
      </c>
      <c r="D40" s="23">
        <v>86</v>
      </c>
    </row>
    <row r="41" spans="1:4" x14ac:dyDescent="0.4">
      <c r="A41" s="23" t="s">
        <v>168</v>
      </c>
      <c r="B41" s="23" t="s">
        <v>169</v>
      </c>
      <c r="C41" s="23" t="s">
        <v>170</v>
      </c>
      <c r="D41" s="23">
        <v>57</v>
      </c>
    </row>
    <row r="42" spans="1:4" x14ac:dyDescent="0.4">
      <c r="A42" s="23" t="s">
        <v>171</v>
      </c>
      <c r="B42" s="23" t="s">
        <v>172</v>
      </c>
      <c r="C42" s="23" t="s">
        <v>173</v>
      </c>
      <c r="D42" s="23">
        <v>506</v>
      </c>
    </row>
    <row r="43" spans="1:4" x14ac:dyDescent="0.4">
      <c r="A43" s="23" t="s">
        <v>174</v>
      </c>
      <c r="B43" s="23" t="s">
        <v>175</v>
      </c>
      <c r="C43" s="23" t="s">
        <v>176</v>
      </c>
      <c r="D43" s="23">
        <v>420</v>
      </c>
    </row>
    <row r="44" spans="1:4" x14ac:dyDescent="0.4">
      <c r="A44" s="23" t="s">
        <v>177</v>
      </c>
      <c r="B44" s="23" t="s">
        <v>178</v>
      </c>
      <c r="C44" s="23" t="s">
        <v>179</v>
      </c>
      <c r="D44" s="23">
        <v>53</v>
      </c>
    </row>
    <row r="45" spans="1:4" x14ac:dyDescent="0.4">
      <c r="A45" s="23" t="s">
        <v>180</v>
      </c>
      <c r="B45" s="23" t="s">
        <v>181</v>
      </c>
      <c r="C45" s="23" t="s">
        <v>182</v>
      </c>
      <c r="D45" s="23">
        <v>357</v>
      </c>
    </row>
    <row r="46" spans="1:4" x14ac:dyDescent="0.4">
      <c r="A46" s="23" t="s">
        <v>183</v>
      </c>
      <c r="B46" s="23" t="s">
        <v>175</v>
      </c>
      <c r="C46" s="23" t="s">
        <v>184</v>
      </c>
      <c r="D46" s="23">
        <v>420</v>
      </c>
    </row>
    <row r="47" spans="1:4" x14ac:dyDescent="0.4">
      <c r="A47" s="23" t="s">
        <v>185</v>
      </c>
      <c r="B47" s="23" t="s">
        <v>186</v>
      </c>
      <c r="C47" s="23" t="s">
        <v>187</v>
      </c>
      <c r="D47" s="23">
        <v>49</v>
      </c>
    </row>
    <row r="48" spans="1:4" x14ac:dyDescent="0.4">
      <c r="A48" s="23" t="s">
        <v>188</v>
      </c>
      <c r="B48" s="23" t="s">
        <v>189</v>
      </c>
      <c r="C48" s="23" t="s">
        <v>190</v>
      </c>
      <c r="D48" s="23">
        <v>253</v>
      </c>
    </row>
    <row r="49" spans="1:4" x14ac:dyDescent="0.4">
      <c r="A49" s="23" t="s">
        <v>191</v>
      </c>
      <c r="B49" s="23" t="s">
        <v>192</v>
      </c>
      <c r="C49" s="23" t="s">
        <v>193</v>
      </c>
      <c r="D49" s="23">
        <v>45</v>
      </c>
    </row>
    <row r="50" spans="1:4" x14ac:dyDescent="0.4">
      <c r="A50" s="23" t="s">
        <v>194</v>
      </c>
      <c r="B50" s="23" t="s">
        <v>195</v>
      </c>
      <c r="C50" s="23" t="s">
        <v>196</v>
      </c>
      <c r="D50" s="23">
        <v>1890</v>
      </c>
    </row>
    <row r="51" spans="1:4" x14ac:dyDescent="0.4">
      <c r="A51" s="23" t="s">
        <v>197</v>
      </c>
      <c r="B51" s="23" t="s">
        <v>198</v>
      </c>
      <c r="C51" s="23" t="s">
        <v>199</v>
      </c>
      <c r="D51" s="23">
        <v>213</v>
      </c>
    </row>
    <row r="52" spans="1:4" x14ac:dyDescent="0.4">
      <c r="A52" s="23" t="s">
        <v>200</v>
      </c>
      <c r="B52" s="23" t="s">
        <v>201</v>
      </c>
      <c r="C52" s="23" t="s">
        <v>202</v>
      </c>
      <c r="D52" s="23">
        <v>593</v>
      </c>
    </row>
    <row r="53" spans="1:4" x14ac:dyDescent="0.4">
      <c r="A53" s="23" t="s">
        <v>203</v>
      </c>
      <c r="B53" s="23" t="s">
        <v>204</v>
      </c>
      <c r="C53" s="23" t="s">
        <v>205</v>
      </c>
      <c r="D53" s="23">
        <v>372</v>
      </c>
    </row>
    <row r="54" spans="1:4" x14ac:dyDescent="0.4">
      <c r="A54" s="23" t="s">
        <v>206</v>
      </c>
      <c r="B54" s="23" t="s">
        <v>207</v>
      </c>
      <c r="C54" s="23" t="s">
        <v>208</v>
      </c>
      <c r="D54" s="23">
        <v>20</v>
      </c>
    </row>
    <row r="55" spans="1:4" x14ac:dyDescent="0.4">
      <c r="A55" s="23" t="s">
        <v>209</v>
      </c>
      <c r="B55" s="23" t="s">
        <v>210</v>
      </c>
      <c r="C55" s="23" t="s">
        <v>211</v>
      </c>
      <c r="D55" s="23">
        <v>34</v>
      </c>
    </row>
    <row r="56" spans="1:4" x14ac:dyDescent="0.4">
      <c r="A56" s="23" t="s">
        <v>212</v>
      </c>
      <c r="B56" s="23" t="s">
        <v>213</v>
      </c>
      <c r="C56" s="23" t="s">
        <v>214</v>
      </c>
      <c r="D56" s="23">
        <v>251</v>
      </c>
    </row>
    <row r="57" spans="1:4" x14ac:dyDescent="0.4">
      <c r="A57" s="23" t="s">
        <v>215</v>
      </c>
      <c r="B57" s="23" t="s">
        <v>216</v>
      </c>
      <c r="C57" s="23" t="s">
        <v>217</v>
      </c>
      <c r="D57" s="23">
        <v>358</v>
      </c>
    </row>
    <row r="58" spans="1:4" x14ac:dyDescent="0.4">
      <c r="A58" s="23" t="s">
        <v>218</v>
      </c>
      <c r="B58" s="23" t="s">
        <v>219</v>
      </c>
      <c r="C58" s="23" t="s">
        <v>220</v>
      </c>
      <c r="D58" s="23">
        <v>679</v>
      </c>
    </row>
    <row r="59" spans="1:4" x14ac:dyDescent="0.4">
      <c r="A59" s="23" t="s">
        <v>221</v>
      </c>
      <c r="B59" s="23" t="s">
        <v>222</v>
      </c>
      <c r="C59" s="23" t="s">
        <v>223</v>
      </c>
      <c r="D59" s="23">
        <v>33</v>
      </c>
    </row>
    <row r="60" spans="1:4" x14ac:dyDescent="0.4">
      <c r="A60" s="23" t="s">
        <v>224</v>
      </c>
      <c r="B60" s="23" t="s">
        <v>225</v>
      </c>
      <c r="C60" s="23" t="s">
        <v>226</v>
      </c>
      <c r="D60" s="23">
        <v>241</v>
      </c>
    </row>
    <row r="61" spans="1:4" x14ac:dyDescent="0.4">
      <c r="A61" s="23" t="s">
        <v>227</v>
      </c>
      <c r="B61" s="23" t="s">
        <v>228</v>
      </c>
      <c r="C61" s="23" t="s">
        <v>229</v>
      </c>
      <c r="D61" s="23">
        <v>44</v>
      </c>
    </row>
    <row r="62" spans="1:4" x14ac:dyDescent="0.4">
      <c r="A62" s="23" t="s">
        <v>230</v>
      </c>
      <c r="B62" s="23" t="s">
        <v>231</v>
      </c>
      <c r="C62" s="23" t="s">
        <v>232</v>
      </c>
      <c r="D62" s="23">
        <v>1809</v>
      </c>
    </row>
    <row r="63" spans="1:4" x14ac:dyDescent="0.4">
      <c r="A63" s="23" t="s">
        <v>233</v>
      </c>
      <c r="B63" s="23" t="s">
        <v>234</v>
      </c>
      <c r="C63" s="23" t="s">
        <v>235</v>
      </c>
      <c r="D63" s="23">
        <v>995</v>
      </c>
    </row>
    <row r="64" spans="1:4" x14ac:dyDescent="0.4">
      <c r="A64" s="23" t="s">
        <v>236</v>
      </c>
      <c r="B64" s="23" t="s">
        <v>237</v>
      </c>
      <c r="C64" s="23" t="s">
        <v>238</v>
      </c>
      <c r="D64" s="23">
        <v>594</v>
      </c>
    </row>
    <row r="65" spans="1:4" x14ac:dyDescent="0.4">
      <c r="A65" s="23" t="s">
        <v>239</v>
      </c>
      <c r="B65" s="23" t="s">
        <v>240</v>
      </c>
      <c r="C65" s="23" t="s">
        <v>241</v>
      </c>
      <c r="D65" s="23">
        <v>233</v>
      </c>
    </row>
    <row r="66" spans="1:4" x14ac:dyDescent="0.4">
      <c r="A66" s="23" t="s">
        <v>242</v>
      </c>
      <c r="B66" s="23" t="s">
        <v>243</v>
      </c>
      <c r="C66" s="23" t="s">
        <v>244</v>
      </c>
      <c r="D66" s="23">
        <v>350</v>
      </c>
    </row>
    <row r="67" spans="1:4" x14ac:dyDescent="0.4">
      <c r="A67" s="23" t="s">
        <v>245</v>
      </c>
      <c r="B67" s="23" t="s">
        <v>246</v>
      </c>
      <c r="C67" s="23" t="s">
        <v>247</v>
      </c>
      <c r="D67" s="23">
        <v>220</v>
      </c>
    </row>
    <row r="68" spans="1:4" x14ac:dyDescent="0.4">
      <c r="A68" s="23" t="s">
        <v>248</v>
      </c>
      <c r="B68" s="23" t="s">
        <v>249</v>
      </c>
      <c r="C68" s="23" t="s">
        <v>250</v>
      </c>
      <c r="D68" s="23">
        <v>224</v>
      </c>
    </row>
    <row r="69" spans="1:4" x14ac:dyDescent="0.4">
      <c r="A69" s="23" t="s">
        <v>251</v>
      </c>
      <c r="B69" s="23" t="s">
        <v>252</v>
      </c>
      <c r="C69" s="23" t="s">
        <v>253</v>
      </c>
      <c r="D69" s="23">
        <v>30</v>
      </c>
    </row>
    <row r="70" spans="1:4" x14ac:dyDescent="0.4">
      <c r="A70" s="23" t="s">
        <v>254</v>
      </c>
      <c r="B70" s="23" t="s">
        <v>255</v>
      </c>
      <c r="C70" s="23" t="s">
        <v>256</v>
      </c>
      <c r="D70" s="23">
        <v>502</v>
      </c>
    </row>
    <row r="71" spans="1:4" x14ac:dyDescent="0.4">
      <c r="A71" s="23" t="s">
        <v>257</v>
      </c>
      <c r="B71" s="23" t="s">
        <v>258</v>
      </c>
      <c r="C71" s="23" t="s">
        <v>259</v>
      </c>
      <c r="D71" s="23">
        <v>1671</v>
      </c>
    </row>
    <row r="72" spans="1:4" x14ac:dyDescent="0.4">
      <c r="A72" s="23" t="s">
        <v>260</v>
      </c>
      <c r="B72" s="23" t="s">
        <v>261</v>
      </c>
      <c r="C72" s="23" t="s">
        <v>262</v>
      </c>
      <c r="D72" s="23">
        <v>592</v>
      </c>
    </row>
    <row r="73" spans="1:4" x14ac:dyDescent="0.4">
      <c r="A73" s="23" t="s">
        <v>263</v>
      </c>
      <c r="B73" s="23" t="s">
        <v>264</v>
      </c>
      <c r="C73" s="23" t="s">
        <v>265</v>
      </c>
      <c r="D73" s="23">
        <v>852</v>
      </c>
    </row>
    <row r="74" spans="1:4" x14ac:dyDescent="0.4">
      <c r="A74" s="23" t="s">
        <v>266</v>
      </c>
      <c r="B74" s="23" t="s">
        <v>267</v>
      </c>
      <c r="C74" s="23" t="s">
        <v>268</v>
      </c>
      <c r="D74" s="23">
        <v>504</v>
      </c>
    </row>
    <row r="75" spans="1:4" x14ac:dyDescent="0.4">
      <c r="A75" s="23" t="s">
        <v>269</v>
      </c>
      <c r="B75" s="23" t="s">
        <v>270</v>
      </c>
      <c r="C75" s="23" t="s">
        <v>271</v>
      </c>
      <c r="D75" s="23">
        <v>509</v>
      </c>
    </row>
    <row r="76" spans="1:4" x14ac:dyDescent="0.4">
      <c r="A76" s="23" t="s">
        <v>272</v>
      </c>
      <c r="B76" s="23" t="s">
        <v>273</v>
      </c>
      <c r="C76" s="23" t="s">
        <v>274</v>
      </c>
      <c r="D76" s="23">
        <v>36</v>
      </c>
    </row>
    <row r="77" spans="1:4" x14ac:dyDescent="0.4">
      <c r="A77" s="23" t="s">
        <v>275</v>
      </c>
      <c r="B77" s="23" t="s">
        <v>276</v>
      </c>
      <c r="C77" s="23" t="s">
        <v>277</v>
      </c>
      <c r="D77" s="23">
        <v>62</v>
      </c>
    </row>
    <row r="78" spans="1:4" x14ac:dyDescent="0.4">
      <c r="A78" s="23" t="s">
        <v>278</v>
      </c>
      <c r="B78" s="23" t="s">
        <v>279</v>
      </c>
      <c r="C78" s="23" t="s">
        <v>280</v>
      </c>
      <c r="D78" s="23">
        <v>353</v>
      </c>
    </row>
    <row r="79" spans="1:4" x14ac:dyDescent="0.4">
      <c r="A79" s="23" t="s">
        <v>281</v>
      </c>
      <c r="B79" s="23" t="s">
        <v>282</v>
      </c>
      <c r="C79" s="23" t="s">
        <v>283</v>
      </c>
      <c r="D79" s="23">
        <v>972</v>
      </c>
    </row>
    <row r="80" spans="1:4" x14ac:dyDescent="0.4">
      <c r="A80" s="23" t="s">
        <v>284</v>
      </c>
      <c r="B80" s="23" t="s">
        <v>285</v>
      </c>
      <c r="C80" s="23" t="s">
        <v>286</v>
      </c>
      <c r="D80" s="23">
        <v>91</v>
      </c>
    </row>
    <row r="81" spans="1:4" x14ac:dyDescent="0.4">
      <c r="A81" s="23" t="s">
        <v>287</v>
      </c>
      <c r="B81" s="23" t="s">
        <v>288</v>
      </c>
      <c r="C81" s="23" t="s">
        <v>289</v>
      </c>
      <c r="D81" s="23">
        <v>964</v>
      </c>
    </row>
    <row r="82" spans="1:4" x14ac:dyDescent="0.4">
      <c r="A82" s="23" t="s">
        <v>290</v>
      </c>
      <c r="B82" s="23" t="s">
        <v>291</v>
      </c>
      <c r="C82" s="23" t="s">
        <v>292</v>
      </c>
      <c r="D82" s="23">
        <v>98</v>
      </c>
    </row>
    <row r="83" spans="1:4" x14ac:dyDescent="0.4">
      <c r="A83" s="23" t="s">
        <v>293</v>
      </c>
      <c r="B83" s="23" t="s">
        <v>294</v>
      </c>
      <c r="C83" s="23" t="s">
        <v>295</v>
      </c>
      <c r="D83" s="23">
        <v>354</v>
      </c>
    </row>
    <row r="84" spans="1:4" x14ac:dyDescent="0.4">
      <c r="A84" s="23" t="s">
        <v>296</v>
      </c>
      <c r="B84" s="23" t="s">
        <v>297</v>
      </c>
      <c r="C84" s="23" t="s">
        <v>298</v>
      </c>
      <c r="D84" s="23">
        <v>39</v>
      </c>
    </row>
    <row r="85" spans="1:4" x14ac:dyDescent="0.4">
      <c r="A85" s="23"/>
      <c r="B85" s="23" t="s">
        <v>299</v>
      </c>
      <c r="C85" s="23" t="s">
        <v>300</v>
      </c>
      <c r="D85" s="23">
        <v>225</v>
      </c>
    </row>
    <row r="86" spans="1:4" x14ac:dyDescent="0.4">
      <c r="A86" s="23" t="s">
        <v>301</v>
      </c>
      <c r="B86" s="23" t="s">
        <v>302</v>
      </c>
      <c r="C86" s="23" t="s">
        <v>303</v>
      </c>
      <c r="D86" s="23">
        <v>1876</v>
      </c>
    </row>
    <row r="87" spans="1:4" x14ac:dyDescent="0.4">
      <c r="A87" s="23" t="s">
        <v>304</v>
      </c>
      <c r="B87" s="23" t="s">
        <v>305</v>
      </c>
      <c r="C87" s="23" t="s">
        <v>306</v>
      </c>
      <c r="D87" s="23">
        <v>962</v>
      </c>
    </row>
    <row r="88" spans="1:4" x14ac:dyDescent="0.4">
      <c r="A88" s="23" t="s">
        <v>307</v>
      </c>
      <c r="B88" s="23" t="s">
        <v>308</v>
      </c>
      <c r="C88" s="23" t="s">
        <v>309</v>
      </c>
      <c r="D88" s="23">
        <v>81</v>
      </c>
    </row>
    <row r="89" spans="1:4" x14ac:dyDescent="0.4">
      <c r="A89" s="23" t="s">
        <v>310</v>
      </c>
      <c r="B89" s="23" t="s">
        <v>311</v>
      </c>
      <c r="C89" s="23" t="s">
        <v>312</v>
      </c>
      <c r="D89" s="23">
        <v>254</v>
      </c>
    </row>
    <row r="90" spans="1:4" x14ac:dyDescent="0.4">
      <c r="A90" s="23" t="s">
        <v>313</v>
      </c>
      <c r="B90" s="23" t="s">
        <v>314</v>
      </c>
      <c r="C90" s="23" t="s">
        <v>315</v>
      </c>
      <c r="D90" s="23">
        <v>331</v>
      </c>
    </row>
    <row r="91" spans="1:4" x14ac:dyDescent="0.4">
      <c r="A91" s="23" t="s">
        <v>316</v>
      </c>
      <c r="B91" s="23" t="s">
        <v>317</v>
      </c>
      <c r="C91" s="23" t="s">
        <v>318</v>
      </c>
      <c r="D91" s="23">
        <v>855</v>
      </c>
    </row>
    <row r="92" spans="1:4" x14ac:dyDescent="0.4">
      <c r="A92" s="23" t="s">
        <v>319</v>
      </c>
      <c r="B92" s="23" t="s">
        <v>320</v>
      </c>
      <c r="C92" s="23" t="s">
        <v>321</v>
      </c>
      <c r="D92" s="23">
        <v>850</v>
      </c>
    </row>
    <row r="93" spans="1:4" x14ac:dyDescent="0.4">
      <c r="A93" s="23" t="s">
        <v>322</v>
      </c>
      <c r="B93" s="23" t="s">
        <v>323</v>
      </c>
      <c r="C93" s="23" t="s">
        <v>324</v>
      </c>
      <c r="D93" s="23">
        <v>82</v>
      </c>
    </row>
    <row r="94" spans="1:4" x14ac:dyDescent="0.4">
      <c r="A94" s="23" t="s">
        <v>325</v>
      </c>
      <c r="B94" s="23" t="s">
        <v>326</v>
      </c>
      <c r="C94" s="23" t="s">
        <v>327</v>
      </c>
      <c r="D94" s="23">
        <v>225</v>
      </c>
    </row>
    <row r="95" spans="1:4" x14ac:dyDescent="0.4">
      <c r="A95" s="23" t="s">
        <v>328</v>
      </c>
      <c r="B95" s="23" t="s">
        <v>329</v>
      </c>
      <c r="C95" s="23" t="s">
        <v>330</v>
      </c>
      <c r="D95" s="23">
        <v>965</v>
      </c>
    </row>
    <row r="96" spans="1:4" x14ac:dyDescent="0.4">
      <c r="A96" s="23" t="s">
        <v>331</v>
      </c>
      <c r="B96" s="23" t="s">
        <v>332</v>
      </c>
      <c r="C96" s="23" t="s">
        <v>333</v>
      </c>
      <c r="D96" s="23">
        <v>327</v>
      </c>
    </row>
    <row r="97" spans="1:4" x14ac:dyDescent="0.4">
      <c r="A97" s="23" t="s">
        <v>334</v>
      </c>
      <c r="B97" s="23" t="s">
        <v>335</v>
      </c>
      <c r="C97" s="23" t="s">
        <v>336</v>
      </c>
      <c r="D97" s="23">
        <v>856</v>
      </c>
    </row>
    <row r="98" spans="1:4" x14ac:dyDescent="0.4">
      <c r="A98" s="23" t="s">
        <v>337</v>
      </c>
      <c r="B98" s="23" t="s">
        <v>338</v>
      </c>
      <c r="C98" s="23" t="s">
        <v>339</v>
      </c>
      <c r="D98" s="23">
        <v>961</v>
      </c>
    </row>
    <row r="99" spans="1:4" x14ac:dyDescent="0.4">
      <c r="A99" s="23" t="s">
        <v>340</v>
      </c>
      <c r="B99" s="23" t="s">
        <v>341</v>
      </c>
      <c r="C99" s="23" t="s">
        <v>342</v>
      </c>
      <c r="D99" s="23">
        <v>1758</v>
      </c>
    </row>
    <row r="100" spans="1:4" x14ac:dyDescent="0.4">
      <c r="A100" s="23" t="s">
        <v>343</v>
      </c>
      <c r="B100" s="23" t="s">
        <v>344</v>
      </c>
      <c r="C100" s="23" t="s">
        <v>345</v>
      </c>
      <c r="D100" s="23">
        <v>423</v>
      </c>
    </row>
    <row r="101" spans="1:4" x14ac:dyDescent="0.4">
      <c r="A101" s="23" t="s">
        <v>346</v>
      </c>
      <c r="B101" s="23" t="s">
        <v>347</v>
      </c>
      <c r="C101" s="23" t="s">
        <v>348</v>
      </c>
      <c r="D101" s="23">
        <v>94</v>
      </c>
    </row>
    <row r="102" spans="1:4" x14ac:dyDescent="0.4">
      <c r="A102" s="23" t="s">
        <v>349</v>
      </c>
      <c r="B102" s="23" t="s">
        <v>350</v>
      </c>
      <c r="C102" s="23" t="s">
        <v>351</v>
      </c>
      <c r="D102" s="23">
        <v>231</v>
      </c>
    </row>
    <row r="103" spans="1:4" x14ac:dyDescent="0.4">
      <c r="A103" s="23" t="s">
        <v>352</v>
      </c>
      <c r="B103" s="23" t="s">
        <v>353</v>
      </c>
      <c r="C103" s="23" t="s">
        <v>354</v>
      </c>
      <c r="D103" s="23">
        <v>266</v>
      </c>
    </row>
    <row r="104" spans="1:4" x14ac:dyDescent="0.4">
      <c r="A104" s="23" t="s">
        <v>355</v>
      </c>
      <c r="B104" s="23" t="s">
        <v>356</v>
      </c>
      <c r="C104" s="23" t="s">
        <v>357</v>
      </c>
      <c r="D104" s="23">
        <v>370</v>
      </c>
    </row>
    <row r="105" spans="1:4" x14ac:dyDescent="0.4">
      <c r="A105" s="23" t="s">
        <v>358</v>
      </c>
      <c r="B105" s="23" t="s">
        <v>359</v>
      </c>
      <c r="C105" s="23" t="s">
        <v>360</v>
      </c>
      <c r="D105" s="23">
        <v>352</v>
      </c>
    </row>
    <row r="106" spans="1:4" x14ac:dyDescent="0.4">
      <c r="A106" s="23" t="s">
        <v>361</v>
      </c>
      <c r="B106" s="23" t="s">
        <v>362</v>
      </c>
      <c r="C106" s="23" t="s">
        <v>363</v>
      </c>
      <c r="D106" s="23">
        <v>371</v>
      </c>
    </row>
    <row r="107" spans="1:4" x14ac:dyDescent="0.4">
      <c r="A107" s="23" t="s">
        <v>364</v>
      </c>
      <c r="B107" s="23" t="s">
        <v>365</v>
      </c>
      <c r="C107" s="23" t="s">
        <v>366</v>
      </c>
      <c r="D107" s="23">
        <v>218</v>
      </c>
    </row>
    <row r="108" spans="1:4" x14ac:dyDescent="0.4">
      <c r="A108" s="23" t="s">
        <v>367</v>
      </c>
      <c r="B108" s="23" t="s">
        <v>368</v>
      </c>
      <c r="C108" s="23" t="s">
        <v>369</v>
      </c>
      <c r="D108" s="23">
        <v>212</v>
      </c>
    </row>
    <row r="109" spans="1:4" x14ac:dyDescent="0.4">
      <c r="A109" s="23" t="s">
        <v>370</v>
      </c>
      <c r="B109" s="23" t="s">
        <v>371</v>
      </c>
      <c r="C109" s="23" t="s">
        <v>372</v>
      </c>
      <c r="D109" s="23">
        <v>377</v>
      </c>
    </row>
    <row r="110" spans="1:4" x14ac:dyDescent="0.4">
      <c r="A110" s="23" t="s">
        <v>373</v>
      </c>
      <c r="B110" s="23" t="s">
        <v>374</v>
      </c>
      <c r="C110" s="23" t="s">
        <v>375</v>
      </c>
      <c r="D110" s="23">
        <v>373</v>
      </c>
    </row>
    <row r="111" spans="1:4" x14ac:dyDescent="0.4">
      <c r="A111" s="23" t="s">
        <v>376</v>
      </c>
      <c r="B111" s="23" t="s">
        <v>377</v>
      </c>
      <c r="C111" s="23" t="s">
        <v>378</v>
      </c>
      <c r="D111" s="23">
        <v>261</v>
      </c>
    </row>
    <row r="112" spans="1:4" x14ac:dyDescent="0.4">
      <c r="A112" s="23" t="s">
        <v>379</v>
      </c>
      <c r="B112" s="23" t="s">
        <v>380</v>
      </c>
      <c r="C112" s="23" t="s">
        <v>381</v>
      </c>
      <c r="D112" s="23">
        <v>223</v>
      </c>
    </row>
    <row r="113" spans="1:4" x14ac:dyDescent="0.4">
      <c r="A113" s="23" t="s">
        <v>382</v>
      </c>
      <c r="B113" s="23" t="s">
        <v>383</v>
      </c>
      <c r="C113" s="23" t="s">
        <v>384</v>
      </c>
      <c r="D113" s="23">
        <v>95</v>
      </c>
    </row>
    <row r="114" spans="1:4" x14ac:dyDescent="0.4">
      <c r="A114" s="23" t="s">
        <v>385</v>
      </c>
      <c r="B114" s="23" t="s">
        <v>386</v>
      </c>
      <c r="C114" s="23" t="s">
        <v>387</v>
      </c>
      <c r="D114" s="23">
        <v>976</v>
      </c>
    </row>
    <row r="115" spans="1:4" x14ac:dyDescent="0.4">
      <c r="A115" s="23" t="s">
        <v>388</v>
      </c>
      <c r="B115" s="23" t="s">
        <v>389</v>
      </c>
      <c r="C115" s="23" t="s">
        <v>390</v>
      </c>
      <c r="D115" s="23">
        <v>853</v>
      </c>
    </row>
    <row r="116" spans="1:4" x14ac:dyDescent="0.4">
      <c r="A116" s="23" t="s">
        <v>391</v>
      </c>
      <c r="B116" s="23" t="s">
        <v>392</v>
      </c>
      <c r="C116" s="23" t="s">
        <v>393</v>
      </c>
      <c r="D116" s="23">
        <v>1664</v>
      </c>
    </row>
    <row r="117" spans="1:4" x14ac:dyDescent="0.4">
      <c r="A117" s="23" t="s">
        <v>394</v>
      </c>
      <c r="B117" s="23" t="s">
        <v>395</v>
      </c>
      <c r="C117" s="23" t="s">
        <v>396</v>
      </c>
      <c r="D117" s="23">
        <v>356</v>
      </c>
    </row>
    <row r="118" spans="1:4" x14ac:dyDescent="0.4">
      <c r="A118" s="23"/>
      <c r="B118" s="23" t="s">
        <v>397</v>
      </c>
      <c r="C118" s="23" t="s">
        <v>398</v>
      </c>
      <c r="D118" s="23">
        <v>1670</v>
      </c>
    </row>
    <row r="119" spans="1:4" x14ac:dyDescent="0.4">
      <c r="A119" s="23"/>
      <c r="B119" s="23" t="s">
        <v>399</v>
      </c>
      <c r="C119" s="23" t="s">
        <v>400</v>
      </c>
      <c r="D119" s="23">
        <v>596</v>
      </c>
    </row>
    <row r="120" spans="1:4" x14ac:dyDescent="0.4">
      <c r="A120" s="23" t="s">
        <v>401</v>
      </c>
      <c r="B120" s="23" t="s">
        <v>402</v>
      </c>
      <c r="C120" s="23" t="s">
        <v>403</v>
      </c>
      <c r="D120" s="23">
        <v>230</v>
      </c>
    </row>
    <row r="121" spans="1:4" x14ac:dyDescent="0.4">
      <c r="A121" s="23" t="s">
        <v>404</v>
      </c>
      <c r="B121" s="23" t="s">
        <v>405</v>
      </c>
      <c r="C121" s="23" t="s">
        <v>406</v>
      </c>
      <c r="D121" s="23">
        <v>960</v>
      </c>
    </row>
    <row r="122" spans="1:4" x14ac:dyDescent="0.4">
      <c r="A122" s="23" t="s">
        <v>407</v>
      </c>
      <c r="B122" s="23" t="s">
        <v>408</v>
      </c>
      <c r="C122" s="23" t="s">
        <v>409</v>
      </c>
      <c r="D122" s="23">
        <v>265</v>
      </c>
    </row>
    <row r="123" spans="1:4" x14ac:dyDescent="0.4">
      <c r="A123" s="23" t="s">
        <v>410</v>
      </c>
      <c r="B123" s="23" t="s">
        <v>411</v>
      </c>
      <c r="C123" s="23" t="s">
        <v>412</v>
      </c>
      <c r="D123" s="23">
        <v>52</v>
      </c>
    </row>
    <row r="124" spans="1:4" x14ac:dyDescent="0.4">
      <c r="A124" s="23" t="s">
        <v>413</v>
      </c>
      <c r="B124" s="23" t="s">
        <v>414</v>
      </c>
      <c r="C124" s="23" t="s">
        <v>415</v>
      </c>
      <c r="D124" s="23">
        <v>60</v>
      </c>
    </row>
    <row r="125" spans="1:4" x14ac:dyDescent="0.4">
      <c r="A125" s="23" t="s">
        <v>416</v>
      </c>
      <c r="B125" s="23" t="s">
        <v>417</v>
      </c>
      <c r="C125" s="23" t="s">
        <v>418</v>
      </c>
      <c r="D125" s="23">
        <v>258</v>
      </c>
    </row>
    <row r="126" spans="1:4" x14ac:dyDescent="0.4">
      <c r="A126" s="23" t="s">
        <v>419</v>
      </c>
      <c r="B126" s="23" t="s">
        <v>420</v>
      </c>
      <c r="C126" s="23" t="s">
        <v>421</v>
      </c>
      <c r="D126" s="23">
        <v>264</v>
      </c>
    </row>
    <row r="127" spans="1:4" x14ac:dyDescent="0.4">
      <c r="A127" s="23" t="s">
        <v>422</v>
      </c>
      <c r="B127" s="23" t="s">
        <v>423</v>
      </c>
      <c r="C127" s="23" t="s">
        <v>424</v>
      </c>
      <c r="D127" s="23">
        <v>977</v>
      </c>
    </row>
    <row r="128" spans="1:4" x14ac:dyDescent="0.4">
      <c r="A128" s="23" t="s">
        <v>425</v>
      </c>
      <c r="B128" s="23" t="s">
        <v>426</v>
      </c>
      <c r="C128" s="23" t="s">
        <v>427</v>
      </c>
      <c r="D128" s="23">
        <v>234</v>
      </c>
    </row>
    <row r="129" spans="1:4" x14ac:dyDescent="0.4">
      <c r="A129" s="23" t="s">
        <v>428</v>
      </c>
      <c r="B129" s="23" t="s">
        <v>429</v>
      </c>
      <c r="C129" s="23" t="s">
        <v>430</v>
      </c>
      <c r="D129" s="23">
        <v>505</v>
      </c>
    </row>
    <row r="130" spans="1:4" x14ac:dyDescent="0.4">
      <c r="A130" s="23" t="s">
        <v>431</v>
      </c>
      <c r="B130" s="23" t="s">
        <v>432</v>
      </c>
      <c r="C130" s="23" t="s">
        <v>433</v>
      </c>
      <c r="D130" s="23">
        <v>31</v>
      </c>
    </row>
    <row r="131" spans="1:4" x14ac:dyDescent="0.4">
      <c r="A131" s="23" t="s">
        <v>434</v>
      </c>
      <c r="B131" s="23" t="s">
        <v>435</v>
      </c>
      <c r="C131" s="23" t="s">
        <v>436</v>
      </c>
      <c r="D131" s="23">
        <v>47</v>
      </c>
    </row>
    <row r="132" spans="1:4" x14ac:dyDescent="0.4">
      <c r="A132" s="23" t="s">
        <v>437</v>
      </c>
      <c r="B132" s="23" t="s">
        <v>438</v>
      </c>
      <c r="C132" s="23" t="s">
        <v>439</v>
      </c>
      <c r="D132" s="23">
        <v>977</v>
      </c>
    </row>
    <row r="133" spans="1:4" x14ac:dyDescent="0.4">
      <c r="A133" s="23"/>
      <c r="B133" s="23" t="s">
        <v>440</v>
      </c>
      <c r="C133" s="23" t="s">
        <v>441</v>
      </c>
      <c r="D133" s="23">
        <v>599</v>
      </c>
    </row>
    <row r="134" spans="1:4" x14ac:dyDescent="0.4">
      <c r="A134" s="23" t="s">
        <v>442</v>
      </c>
      <c r="B134" s="23" t="s">
        <v>443</v>
      </c>
      <c r="C134" s="23" t="s">
        <v>444</v>
      </c>
      <c r="D134" s="23">
        <v>674</v>
      </c>
    </row>
    <row r="135" spans="1:4" x14ac:dyDescent="0.4">
      <c r="A135" s="23" t="s">
        <v>445</v>
      </c>
      <c r="B135" s="23" t="s">
        <v>446</v>
      </c>
      <c r="C135" s="23" t="s">
        <v>447</v>
      </c>
      <c r="D135" s="23">
        <v>64</v>
      </c>
    </row>
    <row r="136" spans="1:4" x14ac:dyDescent="0.4">
      <c r="A136" s="23" t="s">
        <v>448</v>
      </c>
      <c r="B136" s="23" t="s">
        <v>449</v>
      </c>
      <c r="C136" s="23" t="s">
        <v>450</v>
      </c>
      <c r="D136" s="23">
        <v>968</v>
      </c>
    </row>
    <row r="137" spans="1:4" x14ac:dyDescent="0.4">
      <c r="A137" s="23" t="s">
        <v>451</v>
      </c>
      <c r="B137" s="23" t="s">
        <v>452</v>
      </c>
      <c r="C137" s="23" t="s">
        <v>453</v>
      </c>
      <c r="D137" s="23">
        <v>507</v>
      </c>
    </row>
    <row r="138" spans="1:4" x14ac:dyDescent="0.4">
      <c r="A138" s="23" t="s">
        <v>454</v>
      </c>
      <c r="B138" s="23" t="s">
        <v>455</v>
      </c>
      <c r="C138" s="23" t="s">
        <v>456</v>
      </c>
      <c r="D138" s="23">
        <v>51</v>
      </c>
    </row>
    <row r="139" spans="1:4" x14ac:dyDescent="0.4">
      <c r="A139" s="23" t="s">
        <v>457</v>
      </c>
      <c r="B139" s="23" t="s">
        <v>458</v>
      </c>
      <c r="C139" s="23" t="s">
        <v>459</v>
      </c>
      <c r="D139" s="23">
        <v>689</v>
      </c>
    </row>
    <row r="140" spans="1:4" x14ac:dyDescent="0.4">
      <c r="A140" s="23" t="s">
        <v>460</v>
      </c>
      <c r="B140" s="23" t="s">
        <v>461</v>
      </c>
      <c r="C140" s="23" t="s">
        <v>462</v>
      </c>
      <c r="D140" s="23">
        <v>675</v>
      </c>
    </row>
    <row r="141" spans="1:4" x14ac:dyDescent="0.4">
      <c r="A141" s="23" t="s">
        <v>463</v>
      </c>
      <c r="B141" s="23" t="s">
        <v>464</v>
      </c>
      <c r="C141" s="23" t="s">
        <v>465</v>
      </c>
      <c r="D141" s="23">
        <v>63</v>
      </c>
    </row>
    <row r="142" spans="1:4" x14ac:dyDescent="0.4">
      <c r="A142" s="23" t="s">
        <v>466</v>
      </c>
      <c r="B142" s="23" t="s">
        <v>467</v>
      </c>
      <c r="C142" s="23" t="s">
        <v>468</v>
      </c>
      <c r="D142" s="23">
        <v>92</v>
      </c>
    </row>
    <row r="143" spans="1:4" x14ac:dyDescent="0.4">
      <c r="A143" s="23" t="s">
        <v>469</v>
      </c>
      <c r="B143" s="23" t="s">
        <v>470</v>
      </c>
      <c r="C143" s="23" t="s">
        <v>471</v>
      </c>
      <c r="D143" s="23">
        <v>48</v>
      </c>
    </row>
    <row r="144" spans="1:4" x14ac:dyDescent="0.4">
      <c r="A144" s="23" t="s">
        <v>472</v>
      </c>
      <c r="B144" s="23" t="s">
        <v>473</v>
      </c>
      <c r="C144" s="23" t="s">
        <v>474</v>
      </c>
      <c r="D144" s="23">
        <v>1787</v>
      </c>
    </row>
    <row r="145" spans="1:4" x14ac:dyDescent="0.4">
      <c r="A145" s="23" t="s">
        <v>475</v>
      </c>
      <c r="B145" s="23" t="s">
        <v>476</v>
      </c>
      <c r="C145" s="23" t="s">
        <v>477</v>
      </c>
      <c r="D145" s="23">
        <v>351</v>
      </c>
    </row>
    <row r="146" spans="1:4" x14ac:dyDescent="0.4">
      <c r="A146" s="23" t="s">
        <v>478</v>
      </c>
      <c r="B146" s="23" t="s">
        <v>479</v>
      </c>
      <c r="C146" s="23" t="s">
        <v>480</v>
      </c>
      <c r="D146" s="23">
        <v>595</v>
      </c>
    </row>
    <row r="147" spans="1:4" x14ac:dyDescent="0.4">
      <c r="A147" s="23" t="s">
        <v>481</v>
      </c>
      <c r="B147" s="23" t="s">
        <v>482</v>
      </c>
      <c r="C147" s="23" t="s">
        <v>483</v>
      </c>
      <c r="D147" s="23">
        <v>974</v>
      </c>
    </row>
    <row r="148" spans="1:4" x14ac:dyDescent="0.4">
      <c r="A148" s="23"/>
      <c r="B148" s="23" t="s">
        <v>484</v>
      </c>
      <c r="C148" s="23" t="s">
        <v>485</v>
      </c>
      <c r="D148" s="23">
        <v>262</v>
      </c>
    </row>
    <row r="149" spans="1:4" x14ac:dyDescent="0.4">
      <c r="A149" s="23" t="s">
        <v>486</v>
      </c>
      <c r="B149" s="23" t="s">
        <v>487</v>
      </c>
      <c r="C149" s="23" t="s">
        <v>488</v>
      </c>
      <c r="D149" s="23">
        <v>40</v>
      </c>
    </row>
    <row r="150" spans="1:4" x14ac:dyDescent="0.4">
      <c r="A150" s="23" t="s">
        <v>489</v>
      </c>
      <c r="B150" s="23" t="s">
        <v>490</v>
      </c>
      <c r="C150" s="23" t="s">
        <v>491</v>
      </c>
      <c r="D150" s="23">
        <v>7</v>
      </c>
    </row>
    <row r="151" spans="1:4" x14ac:dyDescent="0.4">
      <c r="A151" s="23" t="s">
        <v>492</v>
      </c>
      <c r="B151" s="23" t="s">
        <v>493</v>
      </c>
      <c r="C151" s="23" t="s">
        <v>494</v>
      </c>
      <c r="D151" s="23">
        <v>966</v>
      </c>
    </row>
    <row r="152" spans="1:4" x14ac:dyDescent="0.4">
      <c r="A152" s="23" t="s">
        <v>495</v>
      </c>
      <c r="B152" s="23" t="s">
        <v>496</v>
      </c>
      <c r="C152" s="23" t="s">
        <v>497</v>
      </c>
      <c r="D152" s="23">
        <v>677</v>
      </c>
    </row>
    <row r="153" spans="1:4" x14ac:dyDescent="0.4">
      <c r="A153" s="23" t="s">
        <v>498</v>
      </c>
      <c r="B153" s="23" t="s">
        <v>499</v>
      </c>
      <c r="C153" s="23" t="s">
        <v>500</v>
      </c>
      <c r="D153" s="23">
        <v>248</v>
      </c>
    </row>
    <row r="154" spans="1:4" x14ac:dyDescent="0.4">
      <c r="A154" s="23" t="s">
        <v>501</v>
      </c>
      <c r="B154" s="23" t="s">
        <v>502</v>
      </c>
      <c r="C154" s="23" t="s">
        <v>503</v>
      </c>
      <c r="D154" s="23">
        <v>249</v>
      </c>
    </row>
    <row r="155" spans="1:4" x14ac:dyDescent="0.4">
      <c r="A155" s="23" t="s">
        <v>504</v>
      </c>
      <c r="B155" s="23" t="s">
        <v>505</v>
      </c>
      <c r="C155" s="23" t="s">
        <v>506</v>
      </c>
      <c r="D155" s="23">
        <v>46</v>
      </c>
    </row>
    <row r="156" spans="1:4" x14ac:dyDescent="0.4">
      <c r="A156" s="23" t="s">
        <v>507</v>
      </c>
      <c r="B156" s="23" t="s">
        <v>508</v>
      </c>
      <c r="C156" s="23" t="s">
        <v>509</v>
      </c>
      <c r="D156" s="23">
        <v>65</v>
      </c>
    </row>
    <row r="157" spans="1:4" x14ac:dyDescent="0.4">
      <c r="A157" s="23" t="s">
        <v>510</v>
      </c>
      <c r="B157" s="23" t="s">
        <v>511</v>
      </c>
      <c r="C157" s="23" t="s">
        <v>512</v>
      </c>
      <c r="D157" s="23">
        <v>386</v>
      </c>
    </row>
    <row r="158" spans="1:4" x14ac:dyDescent="0.4">
      <c r="A158" s="23" t="s">
        <v>513</v>
      </c>
      <c r="B158" s="23" t="s">
        <v>514</v>
      </c>
      <c r="C158" s="23" t="s">
        <v>515</v>
      </c>
      <c r="D158" s="23">
        <v>421</v>
      </c>
    </row>
    <row r="159" spans="1:4" x14ac:dyDescent="0.4">
      <c r="A159" s="23" t="s">
        <v>516</v>
      </c>
      <c r="B159" s="23" t="s">
        <v>517</v>
      </c>
      <c r="C159" s="23" t="s">
        <v>518</v>
      </c>
      <c r="D159" s="23">
        <v>232</v>
      </c>
    </row>
    <row r="160" spans="1:4" x14ac:dyDescent="0.4">
      <c r="A160" s="23" t="s">
        <v>519</v>
      </c>
      <c r="B160" s="23" t="s">
        <v>520</v>
      </c>
      <c r="C160" s="23" t="s">
        <v>521</v>
      </c>
      <c r="D160" s="23">
        <v>378</v>
      </c>
    </row>
    <row r="161" spans="1:4" x14ac:dyDescent="0.4">
      <c r="A161" s="23"/>
      <c r="B161" s="23" t="s">
        <v>522</v>
      </c>
      <c r="C161" s="23" t="s">
        <v>523</v>
      </c>
      <c r="D161" s="23">
        <v>684</v>
      </c>
    </row>
    <row r="162" spans="1:4" x14ac:dyDescent="0.4">
      <c r="A162" s="23"/>
      <c r="B162" s="23" t="s">
        <v>524</v>
      </c>
      <c r="C162" s="23" t="s">
        <v>521</v>
      </c>
      <c r="D162" s="23">
        <v>685</v>
      </c>
    </row>
    <row r="163" spans="1:4" x14ac:dyDescent="0.4">
      <c r="A163" s="23" t="s">
        <v>525</v>
      </c>
      <c r="B163" s="23" t="s">
        <v>526</v>
      </c>
      <c r="C163" s="23" t="s">
        <v>527</v>
      </c>
      <c r="D163" s="23">
        <v>221</v>
      </c>
    </row>
    <row r="164" spans="1:4" x14ac:dyDescent="0.4">
      <c r="A164" s="23" t="s">
        <v>528</v>
      </c>
      <c r="B164" s="23" t="s">
        <v>529</v>
      </c>
      <c r="C164" s="23" t="s">
        <v>530</v>
      </c>
      <c r="D164" s="23">
        <v>252</v>
      </c>
    </row>
    <row r="165" spans="1:4" x14ac:dyDescent="0.4">
      <c r="A165" s="23" t="s">
        <v>531</v>
      </c>
      <c r="B165" s="23" t="s">
        <v>532</v>
      </c>
      <c r="C165" s="23" t="s">
        <v>533</v>
      </c>
      <c r="D165" s="23">
        <v>597</v>
      </c>
    </row>
    <row r="166" spans="1:4" x14ac:dyDescent="0.4">
      <c r="A166" s="23" t="s">
        <v>534</v>
      </c>
      <c r="B166" s="23" t="s">
        <v>535</v>
      </c>
      <c r="C166" s="23" t="s">
        <v>536</v>
      </c>
      <c r="D166" s="23">
        <v>239</v>
      </c>
    </row>
    <row r="167" spans="1:4" x14ac:dyDescent="0.4">
      <c r="A167" s="23" t="s">
        <v>537</v>
      </c>
      <c r="B167" s="23" t="s">
        <v>538</v>
      </c>
      <c r="C167" s="23" t="s">
        <v>539</v>
      </c>
      <c r="D167" s="23">
        <v>503</v>
      </c>
    </row>
    <row r="168" spans="1:4" x14ac:dyDescent="0.4">
      <c r="A168" s="23" t="s">
        <v>540</v>
      </c>
      <c r="B168" s="23" t="s">
        <v>541</v>
      </c>
      <c r="C168" s="23" t="s">
        <v>542</v>
      </c>
      <c r="D168" s="23">
        <v>963</v>
      </c>
    </row>
    <row r="169" spans="1:4" x14ac:dyDescent="0.4">
      <c r="A169" s="23" t="s">
        <v>543</v>
      </c>
      <c r="B169" s="23" t="s">
        <v>544</v>
      </c>
      <c r="C169" s="23" t="s">
        <v>545</v>
      </c>
      <c r="D169" s="23">
        <v>268</v>
      </c>
    </row>
    <row r="170" spans="1:4" x14ac:dyDescent="0.4">
      <c r="A170" s="23" t="s">
        <v>546</v>
      </c>
      <c r="B170" s="23" t="s">
        <v>547</v>
      </c>
      <c r="C170" s="23" t="s">
        <v>548</v>
      </c>
      <c r="D170" s="23">
        <v>235</v>
      </c>
    </row>
    <row r="171" spans="1:4" x14ac:dyDescent="0.4">
      <c r="A171" s="23" t="s">
        <v>549</v>
      </c>
      <c r="B171" s="23" t="s">
        <v>550</v>
      </c>
      <c r="C171" s="23" t="s">
        <v>551</v>
      </c>
      <c r="D171" s="23">
        <v>228</v>
      </c>
    </row>
    <row r="172" spans="1:4" x14ac:dyDescent="0.4">
      <c r="A172" s="23" t="s">
        <v>552</v>
      </c>
      <c r="B172" s="23" t="s">
        <v>553</v>
      </c>
      <c r="C172" s="23" t="s">
        <v>554</v>
      </c>
      <c r="D172" s="23">
        <v>66</v>
      </c>
    </row>
    <row r="173" spans="1:4" x14ac:dyDescent="0.4">
      <c r="A173" s="23" t="s">
        <v>555</v>
      </c>
      <c r="B173" s="23" t="s">
        <v>556</v>
      </c>
      <c r="C173" s="23" t="s">
        <v>557</v>
      </c>
      <c r="D173" s="23">
        <v>992</v>
      </c>
    </row>
    <row r="174" spans="1:4" x14ac:dyDescent="0.4">
      <c r="A174" s="23" t="s">
        <v>558</v>
      </c>
      <c r="B174" s="23" t="s">
        <v>559</v>
      </c>
      <c r="C174" s="23" t="s">
        <v>560</v>
      </c>
      <c r="D174" s="23">
        <v>993</v>
      </c>
    </row>
    <row r="175" spans="1:4" x14ac:dyDescent="0.4">
      <c r="A175" s="23" t="s">
        <v>561</v>
      </c>
      <c r="B175" s="23" t="s">
        <v>562</v>
      </c>
      <c r="C175" s="23" t="s">
        <v>563</v>
      </c>
      <c r="D175" s="23">
        <v>216</v>
      </c>
    </row>
    <row r="176" spans="1:4" x14ac:dyDescent="0.4">
      <c r="A176" s="23" t="s">
        <v>564</v>
      </c>
      <c r="B176" s="23" t="s">
        <v>565</v>
      </c>
      <c r="C176" s="23" t="s">
        <v>566</v>
      </c>
      <c r="D176" s="23">
        <v>676</v>
      </c>
    </row>
    <row r="177" spans="1:4" x14ac:dyDescent="0.4">
      <c r="A177" s="23" t="s">
        <v>567</v>
      </c>
      <c r="B177" s="23" t="s">
        <v>568</v>
      </c>
      <c r="C177" s="23" t="s">
        <v>569</v>
      </c>
      <c r="D177" s="23">
        <v>90</v>
      </c>
    </row>
    <row r="178" spans="1:4" x14ac:dyDescent="0.4">
      <c r="A178" s="23" t="s">
        <v>570</v>
      </c>
      <c r="B178" s="23" t="s">
        <v>571</v>
      </c>
      <c r="C178" s="23" t="s">
        <v>572</v>
      </c>
      <c r="D178" s="23">
        <v>1809</v>
      </c>
    </row>
    <row r="179" spans="1:4" x14ac:dyDescent="0.4">
      <c r="A179" s="23" t="s">
        <v>573</v>
      </c>
      <c r="B179" s="23" t="s">
        <v>574</v>
      </c>
      <c r="C179" s="23" t="s">
        <v>575</v>
      </c>
      <c r="D179" s="23">
        <v>886</v>
      </c>
    </row>
    <row r="180" spans="1:4" x14ac:dyDescent="0.4">
      <c r="A180" s="23" t="s">
        <v>576</v>
      </c>
      <c r="B180" s="23" t="s">
        <v>577</v>
      </c>
      <c r="C180" s="23" t="s">
        <v>578</v>
      </c>
      <c r="D180" s="23">
        <v>255</v>
      </c>
    </row>
    <row r="181" spans="1:4" x14ac:dyDescent="0.4">
      <c r="A181" s="23" t="s">
        <v>579</v>
      </c>
      <c r="B181" s="23" t="s">
        <v>580</v>
      </c>
      <c r="C181" s="23" t="s">
        <v>581</v>
      </c>
      <c r="D181" s="23">
        <v>380</v>
      </c>
    </row>
    <row r="182" spans="1:4" x14ac:dyDescent="0.4">
      <c r="A182" s="23" t="s">
        <v>582</v>
      </c>
      <c r="B182" s="23" t="s">
        <v>583</v>
      </c>
      <c r="C182" s="23" t="s">
        <v>584</v>
      </c>
      <c r="D182" s="23">
        <v>256</v>
      </c>
    </row>
    <row r="183" spans="1:4" x14ac:dyDescent="0.4">
      <c r="A183" s="23" t="s">
        <v>585</v>
      </c>
      <c r="B183" s="23" t="s">
        <v>586</v>
      </c>
      <c r="C183" s="23" t="s">
        <v>587</v>
      </c>
      <c r="D183" s="23">
        <v>1</v>
      </c>
    </row>
    <row r="184" spans="1:4" x14ac:dyDescent="0.4">
      <c r="A184" s="23" t="s">
        <v>588</v>
      </c>
      <c r="B184" s="23" t="s">
        <v>589</v>
      </c>
      <c r="C184" s="23" t="s">
        <v>590</v>
      </c>
      <c r="D184" s="23">
        <v>598</v>
      </c>
    </row>
    <row r="185" spans="1:4" x14ac:dyDescent="0.4">
      <c r="A185" s="23" t="s">
        <v>591</v>
      </c>
      <c r="B185" s="23" t="s">
        <v>592</v>
      </c>
      <c r="C185" s="23" t="s">
        <v>593</v>
      </c>
      <c r="D185" s="23">
        <v>233</v>
      </c>
    </row>
    <row r="186" spans="1:4" x14ac:dyDescent="0.4">
      <c r="A186" s="23" t="s">
        <v>594</v>
      </c>
      <c r="B186" s="23" t="s">
        <v>595</v>
      </c>
      <c r="C186" s="23" t="s">
        <v>596</v>
      </c>
      <c r="D186" s="23">
        <v>1784</v>
      </c>
    </row>
    <row r="187" spans="1:4" x14ac:dyDescent="0.4">
      <c r="A187" s="23" t="s">
        <v>597</v>
      </c>
      <c r="B187" s="23" t="s">
        <v>598</v>
      </c>
      <c r="C187" s="23" t="s">
        <v>599</v>
      </c>
      <c r="D187" s="23">
        <v>58</v>
      </c>
    </row>
    <row r="188" spans="1:4" x14ac:dyDescent="0.4">
      <c r="A188" s="23" t="s">
        <v>600</v>
      </c>
      <c r="B188" s="23" t="s">
        <v>601</v>
      </c>
      <c r="C188" s="23" t="s">
        <v>602</v>
      </c>
      <c r="D188" s="23">
        <v>84</v>
      </c>
    </row>
    <row r="189" spans="1:4" x14ac:dyDescent="0.4">
      <c r="A189" s="23" t="s">
        <v>603</v>
      </c>
      <c r="B189" s="23" t="s">
        <v>604</v>
      </c>
      <c r="C189" s="23" t="s">
        <v>605</v>
      </c>
      <c r="D189" s="23">
        <v>967</v>
      </c>
    </row>
    <row r="190" spans="1:4" x14ac:dyDescent="0.4">
      <c r="A190" s="23" t="s">
        <v>606</v>
      </c>
      <c r="B190" s="23" t="s">
        <v>607</v>
      </c>
      <c r="C190" s="23" t="s">
        <v>608</v>
      </c>
      <c r="D190" s="23">
        <v>381</v>
      </c>
    </row>
    <row r="191" spans="1:4" x14ac:dyDescent="0.4">
      <c r="A191" s="23" t="s">
        <v>609</v>
      </c>
      <c r="B191" s="23" t="s">
        <v>610</v>
      </c>
      <c r="C191" s="23" t="s">
        <v>611</v>
      </c>
      <c r="D191" s="23">
        <v>27</v>
      </c>
    </row>
    <row r="192" spans="1:4" x14ac:dyDescent="0.4">
      <c r="A192" s="23" t="s">
        <v>612</v>
      </c>
      <c r="B192" s="23" t="s">
        <v>613</v>
      </c>
      <c r="C192" s="23" t="s">
        <v>614</v>
      </c>
      <c r="D192" s="23">
        <v>260</v>
      </c>
    </row>
    <row r="193" spans="1:4" x14ac:dyDescent="0.4">
      <c r="A193" s="23" t="s">
        <v>615</v>
      </c>
      <c r="B193" s="23" t="s">
        <v>616</v>
      </c>
      <c r="C193" s="23" t="s">
        <v>617</v>
      </c>
      <c r="D193" s="23">
        <v>243</v>
      </c>
    </row>
    <row r="194" spans="1:4" x14ac:dyDescent="0.4">
      <c r="A194" s="23" t="s">
        <v>618</v>
      </c>
      <c r="B194" s="23" t="s">
        <v>619</v>
      </c>
      <c r="C194" s="23" t="s">
        <v>620</v>
      </c>
      <c r="D194" s="23">
        <v>263</v>
      </c>
    </row>
  </sheetData>
  <phoneticPr fontId="15" type="noConversion"/>
  <dataValidations count="1">
    <dataValidation type="list" allowBlank="1" showInputMessage="1" showErrorMessage="1" sqref="G2 O2" xr:uid="{4273F22E-FD89-4A86-BB91-29DFBA3D1F92}">
      <formula1>$B:$B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D7195-B9F3-4F4B-8ECA-7506F8B883BF}">
  <dimension ref="A1:B69"/>
  <sheetViews>
    <sheetView workbookViewId="0"/>
  </sheetViews>
  <sheetFormatPr defaultRowHeight="15.45" x14ac:dyDescent="0.4"/>
  <cols>
    <col min="1" max="1" width="19.9140625" customWidth="1"/>
    <col min="2" max="2" width="80.58203125" customWidth="1"/>
  </cols>
  <sheetData>
    <row r="1" spans="1:2" ht="42.9" customHeight="1" x14ac:dyDescent="0.4">
      <c r="A1" s="149" t="s">
        <v>880</v>
      </c>
    </row>
    <row r="2" spans="1:2" ht="27.45" customHeight="1" x14ac:dyDescent="0.4">
      <c r="A2" s="3" t="s">
        <v>841</v>
      </c>
    </row>
    <row r="3" spans="1:2" ht="34.75" customHeight="1" x14ac:dyDescent="0.4">
      <c r="A3" s="148" t="s">
        <v>879</v>
      </c>
    </row>
    <row r="4" spans="1:2" ht="18" x14ac:dyDescent="0.4">
      <c r="A4" s="136"/>
    </row>
    <row r="5" spans="1:2" ht="16.75" x14ac:dyDescent="0.4">
      <c r="A5" s="137" t="s">
        <v>842</v>
      </c>
    </row>
    <row r="6" spans="1:2" ht="230.6" customHeight="1" x14ac:dyDescent="0.4"/>
    <row r="7" spans="1:2" ht="16.75" x14ac:dyDescent="0.4">
      <c r="A7" s="137" t="s">
        <v>843</v>
      </c>
    </row>
    <row r="8" spans="1:2" ht="249.9" customHeight="1" x14ac:dyDescent="0.4"/>
    <row r="9" spans="1:2" ht="18" x14ac:dyDescent="0.4">
      <c r="A9" s="136"/>
    </row>
    <row r="10" spans="1:2" ht="16.75" x14ac:dyDescent="0.4">
      <c r="A10" s="138" t="s">
        <v>3</v>
      </c>
    </row>
    <row r="11" spans="1:2" ht="18" x14ac:dyDescent="0.4">
      <c r="A11" s="139" t="s">
        <v>844</v>
      </c>
    </row>
    <row r="12" spans="1:2" ht="18" x14ac:dyDescent="0.4">
      <c r="A12" s="136" t="s">
        <v>845</v>
      </c>
    </row>
    <row r="13" spans="1:2" ht="16.75" x14ac:dyDescent="0.4">
      <c r="A13" s="140" t="s">
        <v>6</v>
      </c>
      <c r="B13" s="140" t="s">
        <v>7</v>
      </c>
    </row>
    <row r="14" spans="1:2" ht="18" x14ac:dyDescent="0.4">
      <c r="A14" s="141" t="s">
        <v>8</v>
      </c>
      <c r="B14" s="188" t="s">
        <v>846</v>
      </c>
    </row>
    <row r="15" spans="1:2" ht="16.75" x14ac:dyDescent="0.4">
      <c r="A15" s="142" t="s">
        <v>9</v>
      </c>
      <c r="B15" s="188"/>
    </row>
    <row r="16" spans="1:2" ht="18" x14ac:dyDescent="0.4">
      <c r="A16" s="141" t="s">
        <v>847</v>
      </c>
      <c r="B16" s="124" t="s">
        <v>848</v>
      </c>
    </row>
    <row r="17" spans="1:2" ht="18" x14ac:dyDescent="0.4">
      <c r="A17" s="142" t="s">
        <v>14</v>
      </c>
      <c r="B17" s="141" t="s">
        <v>849</v>
      </c>
    </row>
    <row r="18" spans="1:2" ht="18" x14ac:dyDescent="0.4">
      <c r="A18" s="143"/>
      <c r="B18" s="141" t="s">
        <v>850</v>
      </c>
    </row>
    <row r="19" spans="1:2" ht="34.75" x14ac:dyDescent="0.4">
      <c r="A19" s="141" t="s">
        <v>851</v>
      </c>
      <c r="B19" s="124" t="s">
        <v>853</v>
      </c>
    </row>
    <row r="20" spans="1:2" ht="18" x14ac:dyDescent="0.4">
      <c r="A20" s="142" t="s">
        <v>852</v>
      </c>
      <c r="B20" s="141" t="s">
        <v>854</v>
      </c>
    </row>
    <row r="21" spans="1:2" ht="18.45" thickBot="1" x14ac:dyDescent="0.45">
      <c r="A21" s="144"/>
      <c r="B21" s="145" t="s">
        <v>855</v>
      </c>
    </row>
    <row r="22" spans="1:2" ht="18" x14ac:dyDescent="0.4">
      <c r="A22" s="137" t="s">
        <v>856</v>
      </c>
    </row>
    <row r="23" spans="1:2" ht="18" x14ac:dyDescent="0.4">
      <c r="A23" s="146" t="s">
        <v>857</v>
      </c>
    </row>
    <row r="24" spans="1:2" ht="18" x14ac:dyDescent="0.4">
      <c r="A24" s="136" t="s">
        <v>858</v>
      </c>
    </row>
    <row r="25" spans="1:2" x14ac:dyDescent="0.4">
      <c r="A25" s="3" t="s">
        <v>859</v>
      </c>
    </row>
    <row r="26" spans="1:2" x14ac:dyDescent="0.4">
      <c r="A26" s="135"/>
    </row>
    <row r="27" spans="1:2" ht="16.75" x14ac:dyDescent="0.4">
      <c r="A27" s="146" t="s">
        <v>22</v>
      </c>
    </row>
    <row r="28" spans="1:2" ht="18" x14ac:dyDescent="0.4">
      <c r="A28" s="137" t="s">
        <v>860</v>
      </c>
    </row>
    <row r="29" spans="1:2" ht="18" x14ac:dyDescent="0.4">
      <c r="A29" s="146" t="s">
        <v>861</v>
      </c>
    </row>
    <row r="30" spans="1:2" ht="248.6" customHeight="1" x14ac:dyDescent="0.4"/>
    <row r="31" spans="1:2" ht="18" x14ac:dyDescent="0.4">
      <c r="A31" s="136"/>
    </row>
    <row r="32" spans="1:2" ht="18" x14ac:dyDescent="0.4">
      <c r="A32" s="136"/>
    </row>
    <row r="33" spans="1:1" ht="18" x14ac:dyDescent="0.4">
      <c r="A33" s="136"/>
    </row>
    <row r="34" spans="1:1" ht="18" x14ac:dyDescent="0.4">
      <c r="A34" s="137" t="s">
        <v>862</v>
      </c>
    </row>
    <row r="35" spans="1:1" ht="18" x14ac:dyDescent="0.4">
      <c r="A35" s="146" t="s">
        <v>863</v>
      </c>
    </row>
    <row r="36" spans="1:1" ht="352.3" customHeight="1" x14ac:dyDescent="0.4"/>
    <row r="37" spans="1:1" ht="18" x14ac:dyDescent="0.4">
      <c r="A37" s="136"/>
    </row>
    <row r="38" spans="1:1" ht="18" x14ac:dyDescent="0.4">
      <c r="A38" s="136"/>
    </row>
    <row r="39" spans="1:1" ht="18" x14ac:dyDescent="0.4">
      <c r="A39" s="136"/>
    </row>
    <row r="40" spans="1:1" ht="18" x14ac:dyDescent="0.4">
      <c r="A40" s="137" t="s">
        <v>864</v>
      </c>
    </row>
    <row r="41" spans="1:1" ht="18" x14ac:dyDescent="0.4">
      <c r="A41" s="146" t="s">
        <v>865</v>
      </c>
    </row>
    <row r="42" spans="1:1" ht="261" customHeight="1" x14ac:dyDescent="0.4"/>
    <row r="43" spans="1:1" ht="18" x14ac:dyDescent="0.4">
      <c r="A43" s="136"/>
    </row>
    <row r="44" spans="1:1" ht="18" x14ac:dyDescent="0.4">
      <c r="A44" s="137" t="s">
        <v>866</v>
      </c>
    </row>
    <row r="45" spans="1:1" x14ac:dyDescent="0.4">
      <c r="A45" s="3" t="s">
        <v>867</v>
      </c>
    </row>
    <row r="46" spans="1:1" x14ac:dyDescent="0.4">
      <c r="A46" s="3" t="s">
        <v>868</v>
      </c>
    </row>
    <row r="47" spans="1:1" x14ac:dyDescent="0.4">
      <c r="A47" s="3"/>
    </row>
    <row r="48" spans="1:1" x14ac:dyDescent="0.4">
      <c r="A48" s="3"/>
    </row>
    <row r="49" spans="1:1" x14ac:dyDescent="0.4">
      <c r="A49" s="3"/>
    </row>
    <row r="50" spans="1:1" ht="18" x14ac:dyDescent="0.4">
      <c r="A50" s="137" t="s">
        <v>869</v>
      </c>
    </row>
    <row r="51" spans="1:1" ht="16.75" x14ac:dyDescent="0.4">
      <c r="A51" s="146" t="s">
        <v>870</v>
      </c>
    </row>
    <row r="52" spans="1:1" ht="250.75" customHeight="1" x14ac:dyDescent="0.4"/>
    <row r="53" spans="1:1" ht="18" x14ac:dyDescent="0.4">
      <c r="A53" s="136"/>
    </row>
    <row r="54" spans="1:1" ht="18" x14ac:dyDescent="0.4">
      <c r="A54" s="136"/>
    </row>
    <row r="55" spans="1:1" ht="18" x14ac:dyDescent="0.4">
      <c r="A55" s="136"/>
    </row>
    <row r="56" spans="1:1" ht="18" x14ac:dyDescent="0.4">
      <c r="A56" s="136"/>
    </row>
    <row r="57" spans="1:1" ht="16.75" x14ac:dyDescent="0.4">
      <c r="A57" s="146" t="s">
        <v>29</v>
      </c>
    </row>
    <row r="58" spans="1:1" ht="18" x14ac:dyDescent="0.4">
      <c r="A58" s="146" t="s">
        <v>871</v>
      </c>
    </row>
    <row r="59" spans="1:1" ht="16.75" x14ac:dyDescent="0.4">
      <c r="A59" s="146" t="s">
        <v>31</v>
      </c>
    </row>
    <row r="60" spans="1:1" x14ac:dyDescent="0.4">
      <c r="A60" s="3" t="s">
        <v>872</v>
      </c>
    </row>
    <row r="61" spans="1:1" x14ac:dyDescent="0.4">
      <c r="A61" s="3" t="s">
        <v>873</v>
      </c>
    </row>
    <row r="62" spans="1:1" x14ac:dyDescent="0.4">
      <c r="A62" s="3" t="s">
        <v>874</v>
      </c>
    </row>
    <row r="63" spans="1:1" x14ac:dyDescent="0.4">
      <c r="A63" s="3" t="s">
        <v>875</v>
      </c>
    </row>
    <row r="64" spans="1:1" x14ac:dyDescent="0.4">
      <c r="A64" s="3" t="s">
        <v>876</v>
      </c>
    </row>
    <row r="65" spans="1:1" x14ac:dyDescent="0.4">
      <c r="A65" s="3" t="s">
        <v>877</v>
      </c>
    </row>
    <row r="66" spans="1:1" x14ac:dyDescent="0.4">
      <c r="A66" s="3" t="s">
        <v>38</v>
      </c>
    </row>
    <row r="67" spans="1:1" x14ac:dyDescent="0.4">
      <c r="A67" s="3" t="s">
        <v>878</v>
      </c>
    </row>
    <row r="68" spans="1:1" x14ac:dyDescent="0.4">
      <c r="A68" s="135"/>
    </row>
    <row r="69" spans="1:1" ht="15.9" x14ac:dyDescent="0.4">
      <c r="A69" s="147"/>
    </row>
  </sheetData>
  <mergeCells count="1">
    <mergeCell ref="B14:B15"/>
  </mergeCells>
  <phoneticPr fontId="15" type="noConversion"/>
  <hyperlinks>
    <hyperlink ref="A2" r:id="rId1" display="javascript:" xr:uid="{D5839551-CA4C-4828-9D05-CEE904A71F47}"/>
    <hyperlink ref="A25" r:id="rId2" display="https://support.microsoft.com/zh-tw/office/%E5%A6%82%E4%BD%95%E4%BF%AE%E6%AD%A3-ref-%E9%8C%AF%E8%AA%A4-822c8e46-e610-4d02-bf29-ec4b8c5ff4be" xr:uid="{BB8F6885-8172-468F-8997-087A18926B89}"/>
    <hyperlink ref="A45" r:id="rId3" display="https://support.microsoft.com/zh-tw/office/excel-%E8%A1%A8%E6%A0%BC%E6%A6%82%E8%A7%80-7ab0bb7d-3a9e-4b56-a3c9-6c94334e492c" xr:uid="{B89AE52C-D7BE-41E0-BDCE-BE6A4794FA98}"/>
    <hyperlink ref="A46" r:id="rId4" display="https://support.microsoft.com/zh-tw/office/sort-%E5%87%BD%E6%95%B8-22f63bd0-ccc8-492f-953d-c20e8e44b86c" xr:uid="{F08D20AA-1654-4F35-929F-3E7A8C93826C}"/>
    <hyperlink ref="A60" r:id="rId5" display="https://support.microsoft.com/zh-tw/office/filter-%E5%87%BD%E6%95%B8-f4f7cb66-82eb-4767-8f7c-4877ad80c759" xr:uid="{6276DDDE-8A79-48CE-A633-746CEF124113}"/>
    <hyperlink ref="A61" r:id="rId6" display="https://support.microsoft.com/zh-tw/office/randarray-%E5%87%BD%E6%95%B8-21261e55-3bec-4885-86a6-8b0a47fd4d33" xr:uid="{E4CA189B-35A3-421A-9634-F3A40C6EC593}"/>
    <hyperlink ref="A62" r:id="rId7" display="https://support.microsoft.com/zh-tw/office/sequence-%E5%87%BD%E6%95%B8-57467a98-57e0-4817-9f14-2eb78519ca90" xr:uid="{3C16C44F-CC29-4931-9F1D-3E350F885134}"/>
    <hyperlink ref="A63" r:id="rId8" display="https://support.microsoft.com/zh-tw/office/sort-%E5%87%BD%E6%95%B8-22f63bd0-ccc8-492f-953d-c20e8e44b86c" xr:uid="{1C99F6E9-1791-4F77-9232-57422BEBFFE5}"/>
    <hyperlink ref="A64" r:id="rId9" display="https://support.microsoft.com/zh-tw/office/sortby-%E5%87%BD%E6%95%B8-cd2d7a62-1b93-435c-b561-d6a35134f28f" xr:uid="{BEA98A0B-D291-4652-A186-E3245E41E57E}"/>
    <hyperlink ref="A65" r:id="rId10" display="https://support.microsoft.com/zh-tw/office/%E5%A6%82%E4%BD%95%E4%BF%AE%E6%AD%A3-spill-%E9%8C%AF%E8%AA%A4-ffe0f555-b479-4a17-a6e2-ef9cc9ad4023" xr:uid="{0B6E5CE0-94B1-468E-B750-990D8898F2FD}"/>
    <hyperlink ref="A66" r:id="rId11" display="https://support.microsoft.com/zh-tw/office/%E5%8B%95%E6%85%8B%E9%99%A3%E5%88%97%E5%85%AC%E5%BC%8F%E8%88%87%E6%BA%A2%E5%87%BA%E9%99%A3%E5%88%97%E8%A1%8C%E7%82%BA-205c6b06-03ba-4151-89a1-87a7eb36e531" xr:uid="{F09E7222-1CA9-4D43-9D9A-5D9B5E5ADC0B}"/>
    <hyperlink ref="A67" r:id="rId12" display="https://support.microsoft.com/zh-tw/office/%E9%9A%B1%E5%90%AB%E4%BA%A4%E9%9B%86%E9%81%8B%E7%AE%97%E5%AD%90-ce3be07b-0101-4450-a24e-c1c999be2b34" xr:uid="{AFFF8B6B-61AD-4138-BE5C-65CA875F1B94}"/>
  </hyperlinks>
  <pageMargins left="0.7" right="0.7" top="0.75" bottom="0.75" header="0.3" footer="0.3"/>
  <drawing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11AC8-320A-44EC-984A-D256FFEC334C}">
  <sheetPr>
    <tabColor theme="7"/>
  </sheetPr>
  <dimension ref="A1:AC54"/>
  <sheetViews>
    <sheetView workbookViewId="0">
      <selection activeCell="A2" sqref="A2:K54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9.4140625" style="98" customWidth="1"/>
    <col min="4" max="4" width="8.83203125" style="98"/>
    <col min="5" max="5" width="12.082031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5" max="15" width="19" customWidth="1"/>
    <col min="16" max="16" width="21" customWidth="1"/>
    <col min="17" max="17" width="10.1640625" bestFit="1" customWidth="1"/>
    <col min="18" max="18" width="11.08203125" bestFit="1" customWidth="1"/>
    <col min="19" max="19" width="6.6640625" customWidth="1"/>
    <col min="20" max="20" width="6.08203125" customWidth="1"/>
    <col min="23" max="23" width="8.5" customWidth="1"/>
    <col min="24" max="24" width="7.33203125" customWidth="1"/>
    <col min="25" max="25" width="9.33203125" customWidth="1"/>
    <col min="26" max="26" width="8" bestFit="1" customWidth="1"/>
    <col min="27" max="27" width="10.5" customWidth="1"/>
    <col min="28" max="28" width="5.83203125" bestFit="1" customWidth="1"/>
    <col min="29" max="29" width="3.58203125" bestFit="1" customWidth="1"/>
  </cols>
  <sheetData>
    <row r="1" spans="1:29" ht="36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N1" s="116" t="s">
        <v>623</v>
      </c>
      <c r="O1" t="s">
        <v>826</v>
      </c>
      <c r="P1" s="127" t="s">
        <v>5</v>
      </c>
      <c r="Q1" s="125" t="s">
        <v>825</v>
      </c>
      <c r="R1" s="34" t="s">
        <v>824</v>
      </c>
      <c r="S1" s="32" t="str">
        <f>A1</f>
        <v>ID</v>
      </c>
      <c r="T1" s="32" t="str">
        <f t="shared" ref="T1:AC1" si="0">B1</f>
        <v>Code_dpt</v>
      </c>
      <c r="U1" s="32" t="str">
        <f t="shared" si="0"/>
        <v>組別</v>
      </c>
      <c r="V1" s="32" t="str">
        <f t="shared" si="0"/>
        <v>姓名</v>
      </c>
      <c r="W1" s="32" t="str">
        <f t="shared" si="0"/>
        <v>職稱</v>
      </c>
      <c r="X1" s="32" t="str">
        <f t="shared" si="0"/>
        <v>電話</v>
      </c>
      <c r="Y1" s="32" t="str">
        <f t="shared" si="0"/>
        <v>email</v>
      </c>
      <c r="Z1" s="32" t="str">
        <f t="shared" si="0"/>
        <v>辦公室</v>
      </c>
      <c r="AA1" s="32" t="str">
        <f t="shared" si="0"/>
        <v>到職日期</v>
      </c>
      <c r="AB1" s="32" t="str">
        <f t="shared" si="0"/>
        <v>備註</v>
      </c>
      <c r="AC1" s="32" t="str">
        <f t="shared" si="0"/>
        <v>NO</v>
      </c>
    </row>
    <row r="2" spans="1:29" ht="46.3" x14ac:dyDescent="0.4">
      <c r="A2" s="41" t="str">
        <f>B2&amp;TEXT(ROW()-1,"000")</f>
        <v>A001</v>
      </c>
      <c r="B2" s="41" t="str">
        <f>VLOOKUP(C2,'UNIQUE1-item'!B:C,2,0)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N2" t="s">
        <v>632</v>
      </c>
      <c r="O2" s="126" t="s">
        <v>823</v>
      </c>
      <c r="P2" s="114"/>
      <c r="Q2" t="b" cm="1">
        <f t="array" ref="Q2:Q54">MONTH(I2:I54)=5</f>
        <v>0</v>
      </c>
      <c r="R2" t="e" cm="1" vm="1">
        <f t="array" aca="1" ref="R2" ca="1">_xlfn._xlws.FILTER(staff,MONTH(I2:I54)=MONTH(TODAY()),"本月無資料")</f>
        <v>#VALUE!</v>
      </c>
      <c r="S2" t="str" cm="1">
        <f t="array" aca="1" ref="S2:AC5" ca="1">_xlfn._xlws.FILTER(staff,MONTH(I2:I54)=MONTH(TODAY()),"本月無資料")</f>
        <v>B007</v>
      </c>
      <c r="T2" t="str">
        <f ca="1"/>
        <v>B</v>
      </c>
      <c r="U2" t="str">
        <f ca="1"/>
        <v>教學組</v>
      </c>
      <c r="V2" t="str">
        <f ca="1"/>
        <v>黃淑玲</v>
      </c>
      <c r="W2" t="str">
        <f ca="1"/>
        <v>經理</v>
      </c>
      <c r="X2">
        <f ca="1"/>
        <v>65047</v>
      </c>
      <c r="Y2" t="str">
        <f ca="1"/>
        <v>huangsl@ntu.edu.tw</v>
      </c>
      <c r="Z2">
        <f ca="1"/>
        <v>216</v>
      </c>
      <c r="AA2" s="128">
        <f ca="1"/>
        <v>35977</v>
      </c>
      <c r="AB2">
        <f ca="1"/>
        <v>0</v>
      </c>
      <c r="AC2" t="str">
        <f ca="1"/>
        <v>07</v>
      </c>
    </row>
    <row r="3" spans="1:29" x14ac:dyDescent="0.4">
      <c r="A3" s="41" t="str">
        <f t="shared" ref="A3:A54" si="1">B3&amp;TEXT(ROW()-1,"000")</f>
        <v>A002</v>
      </c>
      <c r="B3" s="41" t="str">
        <f>VLOOKUP(C3,'UNIQUE1-item'!B:C,2,0)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Q3" t="b">
        <v>0</v>
      </c>
      <c r="S3" t="str">
        <f ca="1"/>
        <v>C019</v>
      </c>
      <c r="T3" t="str">
        <f ca="1"/>
        <v>C</v>
      </c>
      <c r="U3" t="str">
        <f ca="1"/>
        <v>作業組</v>
      </c>
      <c r="V3" t="str">
        <f ca="1"/>
        <v>林子南</v>
      </c>
      <c r="W3" t="str">
        <f ca="1"/>
        <v>幹事</v>
      </c>
      <c r="X3">
        <f ca="1"/>
        <v>65510</v>
      </c>
      <c r="Y3" t="str">
        <f ca="1"/>
        <v>zihnan@ntu.edu.tw</v>
      </c>
      <c r="Z3">
        <f ca="1"/>
        <v>316</v>
      </c>
      <c r="AA3" s="128">
        <f ca="1"/>
        <v>36342</v>
      </c>
      <c r="AB3">
        <f ca="1"/>
        <v>0</v>
      </c>
      <c r="AC3" t="str">
        <f ca="1"/>
        <v>19</v>
      </c>
    </row>
    <row r="4" spans="1:29" x14ac:dyDescent="0.4">
      <c r="A4" s="41" t="str">
        <f t="shared" si="1"/>
        <v>A003</v>
      </c>
      <c r="B4" s="41" t="str">
        <f>VLOOKUP(C4,'UNIQUE1-item'!B:C,2,0)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Q4" t="b">
        <v>0</v>
      </c>
      <c r="S4" t="str">
        <f ca="1"/>
        <v>D031</v>
      </c>
      <c r="T4" t="str">
        <f ca="1"/>
        <v>D</v>
      </c>
      <c r="U4" t="str">
        <f ca="1"/>
        <v>網路組</v>
      </c>
      <c r="V4" t="str">
        <f ca="1"/>
        <v>游麗華</v>
      </c>
      <c r="W4" t="str">
        <f ca="1"/>
        <v>技工</v>
      </c>
      <c r="X4" t="str">
        <f ca="1"/>
        <v>撥63366再撥9</v>
      </c>
      <c r="Y4" t="str">
        <f ca="1"/>
        <v>teresayu@ntu.edu.tw</v>
      </c>
      <c r="Z4" t="str">
        <f ca="1"/>
        <v>新農化館</v>
      </c>
      <c r="AA4" s="128">
        <f ca="1"/>
        <v>36708</v>
      </c>
      <c r="AB4">
        <f ca="1"/>
        <v>0</v>
      </c>
      <c r="AC4" t="str">
        <f ca="1"/>
        <v>31</v>
      </c>
    </row>
    <row r="5" spans="1:29" x14ac:dyDescent="0.4">
      <c r="A5" s="41" t="str">
        <f t="shared" si="1"/>
        <v>A004</v>
      </c>
      <c r="B5" s="41" t="str">
        <f>VLOOKUP(C5,'UNIQUE1-item'!B:C,2,0)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Q5" t="b">
        <v>0</v>
      </c>
      <c r="S5" t="str">
        <f ca="1"/>
        <v>E043</v>
      </c>
      <c r="T5" t="str">
        <f ca="1"/>
        <v>E</v>
      </c>
      <c r="U5" t="str">
        <f ca="1"/>
        <v>程式組</v>
      </c>
      <c r="V5" t="str">
        <f ca="1"/>
        <v>陳雨廷</v>
      </c>
      <c r="W5" t="str">
        <f ca="1"/>
        <v>幹事</v>
      </c>
      <c r="X5">
        <f ca="1"/>
        <v>65520</v>
      </c>
      <c r="Y5" t="str">
        <f ca="1"/>
        <v>ytytchen@ntu.edu.tw</v>
      </c>
      <c r="Z5">
        <f ca="1"/>
        <v>311</v>
      </c>
      <c r="AA5" s="128">
        <f ca="1"/>
        <v>37073</v>
      </c>
      <c r="AB5">
        <f ca="1"/>
        <v>0</v>
      </c>
      <c r="AC5" t="str">
        <f ca="1"/>
        <v>43</v>
      </c>
    </row>
    <row r="6" spans="1:29" x14ac:dyDescent="0.4">
      <c r="A6" s="41" t="str">
        <f t="shared" si="1"/>
        <v>A005</v>
      </c>
      <c r="B6" s="41" t="str">
        <f>VLOOKUP(C6,'UNIQUE1-item'!B:C,2,0)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Q6" s="115" t="b">
        <v>1</v>
      </c>
      <c r="AA6" s="128"/>
    </row>
    <row r="7" spans="1:29" x14ac:dyDescent="0.4">
      <c r="A7" s="41" t="str">
        <f t="shared" si="1"/>
        <v>B006</v>
      </c>
      <c r="B7" s="41" t="str">
        <f>VLOOKUP(C7,'UNIQUE1-item'!B:C,2,0)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Q7" t="b">
        <v>0</v>
      </c>
    </row>
    <row r="8" spans="1:29" x14ac:dyDescent="0.4">
      <c r="A8" s="41" t="str">
        <f t="shared" si="1"/>
        <v>B007</v>
      </c>
      <c r="B8" s="41" t="str">
        <f>VLOOKUP(C8,'UNIQUE1-item'!B:C,2,0)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Q8" t="b">
        <v>0</v>
      </c>
    </row>
    <row r="9" spans="1:29" x14ac:dyDescent="0.4">
      <c r="A9" s="41" t="str">
        <f t="shared" si="1"/>
        <v>B008</v>
      </c>
      <c r="B9" s="41" t="str">
        <f>VLOOKUP(C9,'UNIQUE1-item'!B:C,2,0)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Q9" t="b">
        <v>0</v>
      </c>
      <c r="R9" s="34" t="s">
        <v>824</v>
      </c>
    </row>
    <row r="10" spans="1:29" x14ac:dyDescent="0.4">
      <c r="A10" s="41" t="str">
        <f t="shared" si="1"/>
        <v>B009</v>
      </c>
      <c r="B10" s="41" t="str">
        <f>VLOOKUP(C10,'UNIQUE1-item'!B:C,2,0)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Q10" t="b">
        <v>0</v>
      </c>
      <c r="R10" s="114" t="s">
        <v>827</v>
      </c>
    </row>
    <row r="11" spans="1:29" ht="45" x14ac:dyDescent="0.4">
      <c r="A11" s="41" t="str">
        <f t="shared" si="1"/>
        <v>C010</v>
      </c>
      <c r="B11" s="41" t="str">
        <f>VLOOKUP(C11,'UNIQUE1-item'!B:C,2,0)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Q11" t="b">
        <v>0</v>
      </c>
    </row>
    <row r="12" spans="1:29" ht="45" x14ac:dyDescent="0.4">
      <c r="A12" s="41" t="str">
        <f t="shared" si="1"/>
        <v>C011</v>
      </c>
      <c r="B12" s="41" t="str">
        <f>VLOOKUP(C12,'UNIQUE1-item'!B:C,2,0)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Q12" t="b">
        <v>0</v>
      </c>
      <c r="S12" s="32" t="str">
        <f>A12</f>
        <v>C011</v>
      </c>
      <c r="T12" s="32" t="str">
        <f t="shared" ref="T12" si="2">B12</f>
        <v>C</v>
      </c>
      <c r="U12" s="32" t="str">
        <f t="shared" ref="U12" si="3">C12</f>
        <v>作業組</v>
      </c>
      <c r="V12" s="32" t="str">
        <f t="shared" ref="V12" si="4">D12</f>
        <v>張傑生</v>
      </c>
      <c r="W12" s="32" t="str">
        <f t="shared" ref="W12" si="5">E12</f>
        <v>程式設計師兼副組長</v>
      </c>
      <c r="X12" s="32">
        <f t="shared" ref="X12" si="6">F12</f>
        <v>65026</v>
      </c>
      <c r="Y12" s="32" t="str">
        <f t="shared" ref="Y12" si="7">G12</f>
        <v>jsc@ntu.edu.tw</v>
      </c>
      <c r="Z12" s="32">
        <f t="shared" ref="Z12" si="8">H12</f>
        <v>403</v>
      </c>
      <c r="AA12" s="32">
        <f t="shared" ref="AA12" si="9">I12</f>
        <v>36100</v>
      </c>
      <c r="AB12" s="32">
        <f t="shared" ref="AB12" si="10">J12</f>
        <v>0</v>
      </c>
      <c r="AC12" s="32" t="str">
        <f t="shared" ref="AC12" si="11">K12</f>
        <v>11</v>
      </c>
    </row>
    <row r="13" spans="1:29" ht="24" x14ac:dyDescent="0.4">
      <c r="A13" s="41" t="str">
        <f t="shared" si="1"/>
        <v>C012</v>
      </c>
      <c r="B13" s="41" t="str">
        <f>VLOOKUP(C13,'UNIQUE1-item'!B:C,2,0)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Q13" t="b">
        <v>0</v>
      </c>
      <c r="S13" t="str" cm="1">
        <f t="array" aca="1" ref="S13:AC16" ca="1">_xlfn._xlws.FILTER(staff,MONTH(I2:I54)=MONTH(TODAY()),"本月無資料")</f>
        <v>B007</v>
      </c>
      <c r="T13" t="str">
        <f ca="1"/>
        <v>B</v>
      </c>
      <c r="U13" t="str">
        <f ca="1"/>
        <v>教學組</v>
      </c>
      <c r="V13" t="str">
        <f ca="1"/>
        <v>黃淑玲</v>
      </c>
      <c r="W13" t="str">
        <f ca="1"/>
        <v>經理</v>
      </c>
      <c r="X13">
        <f ca="1"/>
        <v>65047</v>
      </c>
      <c r="Y13" t="str">
        <f ca="1"/>
        <v>huangsl@ntu.edu.tw</v>
      </c>
      <c r="Z13">
        <f ca="1"/>
        <v>216</v>
      </c>
      <c r="AA13">
        <f ca="1"/>
        <v>35977</v>
      </c>
      <c r="AB13">
        <f ca="1"/>
        <v>0</v>
      </c>
      <c r="AC13" t="str">
        <f ca="1"/>
        <v>07</v>
      </c>
    </row>
    <row r="14" spans="1:29" x14ac:dyDescent="0.4">
      <c r="A14" s="41" t="str">
        <f t="shared" si="1"/>
        <v>C013</v>
      </c>
      <c r="B14" s="41" t="str">
        <f>VLOOKUP(C14,'UNIQUE1-item'!B:C,2,0)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Q14" t="b">
        <v>0</v>
      </c>
      <c r="S14" t="str">
        <f ca="1"/>
        <v>C019</v>
      </c>
      <c r="T14" t="str">
        <f ca="1"/>
        <v>C</v>
      </c>
      <c r="U14" t="str">
        <f ca="1"/>
        <v>作業組</v>
      </c>
      <c r="V14" t="str">
        <f ca="1"/>
        <v>林子南</v>
      </c>
      <c r="W14" t="str">
        <f ca="1"/>
        <v>幹事</v>
      </c>
      <c r="X14">
        <f ca="1"/>
        <v>65510</v>
      </c>
      <c r="Y14" t="str">
        <f ca="1"/>
        <v>zihnan@ntu.edu.tw</v>
      </c>
      <c r="Z14">
        <f ca="1"/>
        <v>316</v>
      </c>
      <c r="AA14">
        <f ca="1"/>
        <v>36342</v>
      </c>
      <c r="AB14">
        <f ca="1"/>
        <v>0</v>
      </c>
      <c r="AC14" t="str">
        <f ca="1"/>
        <v>19</v>
      </c>
    </row>
    <row r="15" spans="1:29" x14ac:dyDescent="0.4">
      <c r="A15" s="41" t="str">
        <f t="shared" si="1"/>
        <v>C014</v>
      </c>
      <c r="B15" s="41" t="str">
        <f>VLOOKUP(C15,'UNIQUE1-item'!B:C,2,0)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Q15" t="b">
        <v>0</v>
      </c>
      <c r="S15" t="str">
        <f ca="1"/>
        <v>D031</v>
      </c>
      <c r="T15" t="str">
        <f ca="1"/>
        <v>D</v>
      </c>
      <c r="U15" t="str">
        <f ca="1"/>
        <v>網路組</v>
      </c>
      <c r="V15" t="str">
        <f ca="1"/>
        <v>游麗華</v>
      </c>
      <c r="W15" t="str">
        <f ca="1"/>
        <v>技工</v>
      </c>
      <c r="X15" t="str">
        <f ca="1"/>
        <v>撥63366再撥9</v>
      </c>
      <c r="Y15" t="str">
        <f ca="1"/>
        <v>teresayu@ntu.edu.tw</v>
      </c>
      <c r="Z15" t="str">
        <f ca="1"/>
        <v>新農化館</v>
      </c>
      <c r="AA15">
        <f ca="1"/>
        <v>36708</v>
      </c>
      <c r="AB15">
        <f ca="1"/>
        <v>0</v>
      </c>
      <c r="AC15" t="str">
        <f ca="1"/>
        <v>31</v>
      </c>
    </row>
    <row r="16" spans="1:29" x14ac:dyDescent="0.4">
      <c r="A16" s="41" t="str">
        <f t="shared" si="1"/>
        <v>C015</v>
      </c>
      <c r="B16" s="41" t="str">
        <f>VLOOKUP(C16,'UNIQUE1-item'!B:C,2,0)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Q16" t="b">
        <v>0</v>
      </c>
      <c r="S16" t="str">
        <f ca="1"/>
        <v>E043</v>
      </c>
      <c r="T16" t="str">
        <f ca="1"/>
        <v>E</v>
      </c>
      <c r="U16" t="str">
        <f ca="1"/>
        <v>程式組</v>
      </c>
      <c r="V16" t="str">
        <f ca="1"/>
        <v>陳雨廷</v>
      </c>
      <c r="W16" t="str">
        <f ca="1"/>
        <v>幹事</v>
      </c>
      <c r="X16">
        <f ca="1"/>
        <v>65520</v>
      </c>
      <c r="Y16" t="str">
        <f ca="1"/>
        <v>ytytchen@ntu.edu.tw</v>
      </c>
      <c r="Z16">
        <f ca="1"/>
        <v>311</v>
      </c>
      <c r="AA16">
        <f ca="1"/>
        <v>37073</v>
      </c>
      <c r="AB16">
        <f ca="1"/>
        <v>0</v>
      </c>
      <c r="AC16" t="str">
        <f ca="1"/>
        <v>43</v>
      </c>
    </row>
    <row r="17" spans="1:17" x14ac:dyDescent="0.4">
      <c r="A17" s="41" t="str">
        <f t="shared" si="1"/>
        <v>C016</v>
      </c>
      <c r="B17" s="41" t="str">
        <f>VLOOKUP(C17,'UNIQUE1-item'!B:C,2,0)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Q17" t="b">
        <v>0</v>
      </c>
    </row>
    <row r="18" spans="1:17" x14ac:dyDescent="0.4">
      <c r="A18" s="41" t="str">
        <f t="shared" si="1"/>
        <v>C017</v>
      </c>
      <c r="B18" s="41" t="str">
        <f>VLOOKUP(C18,'UNIQUE1-item'!B:C,2,0)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Q18" t="b">
        <v>1</v>
      </c>
    </row>
    <row r="19" spans="1:17" x14ac:dyDescent="0.4">
      <c r="A19" s="41" t="str">
        <f t="shared" si="1"/>
        <v>C018</v>
      </c>
      <c r="B19" s="41" t="str">
        <f>VLOOKUP(C19,'UNIQUE1-item'!B:C,2,0)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Q19" t="b">
        <v>0</v>
      </c>
    </row>
    <row r="20" spans="1:17" x14ac:dyDescent="0.4">
      <c r="A20" s="41" t="str">
        <f t="shared" si="1"/>
        <v>C019</v>
      </c>
      <c r="B20" s="41" t="str">
        <f>VLOOKUP(C20,'UNIQUE1-item'!B:C,2,0)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Q20" t="b">
        <v>0</v>
      </c>
    </row>
    <row r="21" spans="1:17" x14ac:dyDescent="0.4">
      <c r="A21" s="41" t="str">
        <f t="shared" si="1"/>
        <v>C020</v>
      </c>
      <c r="B21" s="41" t="str">
        <f>VLOOKUP(C21,'UNIQUE1-item'!B:C,2,0)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Q21" t="b">
        <v>0</v>
      </c>
    </row>
    <row r="22" spans="1:17" x14ac:dyDescent="0.4">
      <c r="A22" s="41" t="str">
        <f t="shared" si="1"/>
        <v>D021</v>
      </c>
      <c r="B22" s="41" t="str">
        <f>VLOOKUP(C22,'UNIQUE1-item'!B:C,2,0)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Q22" t="b">
        <v>0</v>
      </c>
    </row>
    <row r="23" spans="1:17" x14ac:dyDescent="0.4">
      <c r="A23" s="41" t="str">
        <f t="shared" si="1"/>
        <v>D022</v>
      </c>
      <c r="B23" s="41" t="str">
        <f>VLOOKUP(C23,'UNIQUE1-item'!B:C,2,0)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Q23" t="b">
        <v>0</v>
      </c>
    </row>
    <row r="24" spans="1:17" x14ac:dyDescent="0.4">
      <c r="A24" s="41" t="str">
        <f t="shared" si="1"/>
        <v>D023</v>
      </c>
      <c r="B24" s="41" t="str">
        <f>VLOOKUP(C24,'UNIQUE1-item'!B:C,2,0)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Q24" t="b">
        <v>0</v>
      </c>
    </row>
    <row r="25" spans="1:17" x14ac:dyDescent="0.4">
      <c r="A25" s="41" t="str">
        <f t="shared" si="1"/>
        <v>D024</v>
      </c>
      <c r="B25" s="41" t="str">
        <f>VLOOKUP(C25,'UNIQUE1-item'!B:C,2,0)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Q25" t="b">
        <v>0</v>
      </c>
    </row>
    <row r="26" spans="1:17" x14ac:dyDescent="0.4">
      <c r="A26" s="41" t="str">
        <f t="shared" si="1"/>
        <v>D025</v>
      </c>
      <c r="B26" s="41" t="str">
        <f>VLOOKUP(C26,'UNIQUE1-item'!B:C,2,0)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Q26" t="b">
        <v>0</v>
      </c>
    </row>
    <row r="27" spans="1:17" x14ac:dyDescent="0.4">
      <c r="A27" s="41" t="str">
        <f t="shared" si="1"/>
        <v>D026</v>
      </c>
      <c r="B27" s="41" t="str">
        <f>VLOOKUP(C27,'UNIQUE1-item'!B:C,2,0)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Q27" t="b">
        <v>0</v>
      </c>
    </row>
    <row r="28" spans="1:17" x14ac:dyDescent="0.4">
      <c r="A28" s="41" t="str">
        <f t="shared" si="1"/>
        <v>D027</v>
      </c>
      <c r="B28" s="41" t="str">
        <f>VLOOKUP(C28,'UNIQUE1-item'!B:C,2,0)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Q28" t="b">
        <v>0</v>
      </c>
    </row>
    <row r="29" spans="1:17" x14ac:dyDescent="0.4">
      <c r="A29" s="41" t="str">
        <f t="shared" si="1"/>
        <v>D028</v>
      </c>
      <c r="B29" s="41" t="str">
        <f>VLOOKUP(C29,'UNIQUE1-item'!B:C,2,0)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Q29" t="b">
        <v>0</v>
      </c>
    </row>
    <row r="30" spans="1:17" ht="30" x14ac:dyDescent="0.4">
      <c r="A30" s="41" t="str">
        <f t="shared" si="1"/>
        <v>D029</v>
      </c>
      <c r="B30" s="41" t="str">
        <f>VLOOKUP(C30,'UNIQUE1-item'!B:C,2,0)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Q30" t="b">
        <v>1</v>
      </c>
    </row>
    <row r="31" spans="1:17" ht="45" x14ac:dyDescent="0.4">
      <c r="A31" s="41" t="str">
        <f t="shared" si="1"/>
        <v>D030</v>
      </c>
      <c r="B31" s="41" t="str">
        <f>VLOOKUP(C31,'UNIQUE1-item'!B:C,2,0)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Q31" t="b">
        <v>0</v>
      </c>
    </row>
    <row r="32" spans="1:17" ht="45" x14ac:dyDescent="0.4">
      <c r="A32" s="41" t="str">
        <f t="shared" si="1"/>
        <v>D031</v>
      </c>
      <c r="B32" s="41" t="str">
        <f>VLOOKUP(C32,'UNIQUE1-item'!B:C,2,0)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Q32" t="b">
        <v>0</v>
      </c>
    </row>
    <row r="33" spans="1:17" ht="45" x14ac:dyDescent="0.4">
      <c r="A33" s="41" t="str">
        <f t="shared" si="1"/>
        <v>D032</v>
      </c>
      <c r="B33" s="41" t="str">
        <f>VLOOKUP(C33,'UNIQUE1-item'!B:C,2,0)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Q33" t="b">
        <v>0</v>
      </c>
    </row>
    <row r="34" spans="1:17" x14ac:dyDescent="0.4">
      <c r="A34" s="41" t="str">
        <f t="shared" si="1"/>
        <v>E033</v>
      </c>
      <c r="B34" s="41" t="str">
        <f>VLOOKUP(C34,'UNIQUE1-item'!B:C,2,0)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Q34" t="b">
        <v>0</v>
      </c>
    </row>
    <row r="35" spans="1:17" ht="30" x14ac:dyDescent="0.4">
      <c r="A35" s="41" t="str">
        <f t="shared" si="1"/>
        <v>E034</v>
      </c>
      <c r="B35" s="41" t="str">
        <f>VLOOKUP(C35,'UNIQUE1-item'!B:C,2,0)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Q35" t="b">
        <v>0</v>
      </c>
    </row>
    <row r="36" spans="1:17" ht="30" x14ac:dyDescent="0.4">
      <c r="A36" s="41" t="str">
        <f t="shared" si="1"/>
        <v>E035</v>
      </c>
      <c r="B36" s="41" t="str">
        <f>VLOOKUP(C36,'UNIQUE1-item'!B:C,2,0)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Q36" t="b">
        <v>0</v>
      </c>
    </row>
    <row r="37" spans="1:17" x14ac:dyDescent="0.4">
      <c r="A37" s="41" t="str">
        <f t="shared" si="1"/>
        <v>E036</v>
      </c>
      <c r="B37" s="41" t="str">
        <f>VLOOKUP(C37,'UNIQUE1-item'!B:C,2,0)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Q37" t="b">
        <v>0</v>
      </c>
    </row>
    <row r="38" spans="1:17" x14ac:dyDescent="0.4">
      <c r="A38" s="41" t="str">
        <f t="shared" si="1"/>
        <v>E037</v>
      </c>
      <c r="B38" s="41" t="str">
        <f>VLOOKUP(C38,'UNIQUE1-item'!B:C,2,0)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Q38" t="b">
        <v>0</v>
      </c>
    </row>
    <row r="39" spans="1:17" x14ac:dyDescent="0.4">
      <c r="A39" s="41" t="str">
        <f t="shared" si="1"/>
        <v>E038</v>
      </c>
      <c r="B39" s="41" t="str">
        <f>VLOOKUP(C39,'UNIQUE1-item'!B:C,2,0)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Q39" t="b">
        <v>0</v>
      </c>
    </row>
    <row r="40" spans="1:17" x14ac:dyDescent="0.4">
      <c r="A40" s="41" t="str">
        <f t="shared" si="1"/>
        <v>E039</v>
      </c>
      <c r="B40" s="41" t="str">
        <f>VLOOKUP(C40,'UNIQUE1-item'!B:C,2,0)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Q40" t="b">
        <v>0</v>
      </c>
    </row>
    <row r="41" spans="1:17" x14ac:dyDescent="0.4">
      <c r="A41" s="41" t="str">
        <f t="shared" si="1"/>
        <v>E040</v>
      </c>
      <c r="B41" s="41" t="str">
        <f>VLOOKUP(C41,'UNIQUE1-item'!B:C,2,0)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Q41" t="b">
        <v>0</v>
      </c>
    </row>
    <row r="42" spans="1:17" x14ac:dyDescent="0.4">
      <c r="A42" s="41" t="str">
        <f t="shared" si="1"/>
        <v>E041</v>
      </c>
      <c r="B42" s="41" t="str">
        <f>VLOOKUP(C42,'UNIQUE1-item'!B:C,2,0)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Q42" t="b">
        <v>1</v>
      </c>
    </row>
    <row r="43" spans="1:17" x14ac:dyDescent="0.4">
      <c r="A43" s="41" t="str">
        <f t="shared" si="1"/>
        <v>E042</v>
      </c>
      <c r="B43" s="41" t="str">
        <f>VLOOKUP(C43,'UNIQUE1-item'!B:C,2,0)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Q43" t="b">
        <v>0</v>
      </c>
    </row>
    <row r="44" spans="1:17" x14ac:dyDescent="0.4">
      <c r="A44" s="41" t="str">
        <f t="shared" si="1"/>
        <v>E043</v>
      </c>
      <c r="B44" s="41" t="str">
        <f>VLOOKUP(C44,'UNIQUE1-item'!B:C,2,0)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Q44" t="b">
        <v>0</v>
      </c>
    </row>
    <row r="45" spans="1:17" x14ac:dyDescent="0.4">
      <c r="A45" s="41" t="str">
        <f t="shared" si="1"/>
        <v>E044</v>
      </c>
      <c r="B45" s="41" t="str">
        <f>VLOOKUP(C45,'UNIQUE1-item'!B:C,2,0)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Q45" t="b">
        <v>0</v>
      </c>
    </row>
    <row r="46" spans="1:17" x14ac:dyDescent="0.4">
      <c r="A46" s="41" t="str">
        <f t="shared" si="1"/>
        <v>E045</v>
      </c>
      <c r="B46" s="41" t="str">
        <f>VLOOKUP(C46,'UNIQUE1-item'!B:C,2,0)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Q46" t="b">
        <v>0</v>
      </c>
    </row>
    <row r="47" spans="1:17" x14ac:dyDescent="0.4">
      <c r="A47" s="41" t="str">
        <f t="shared" si="1"/>
        <v>E046</v>
      </c>
      <c r="B47" s="41" t="str">
        <f>VLOOKUP(C47,'UNIQUE1-item'!B:C,2,0)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Q47" t="b">
        <v>0</v>
      </c>
    </row>
    <row r="48" spans="1:17" x14ac:dyDescent="0.4">
      <c r="A48" s="41" t="str">
        <f t="shared" si="1"/>
        <v>E047</v>
      </c>
      <c r="B48" s="41" t="str">
        <f>VLOOKUP(C48,'UNIQUE1-item'!B:C,2,0)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Q48" t="b">
        <v>0</v>
      </c>
    </row>
    <row r="49" spans="1:17" x14ac:dyDescent="0.4">
      <c r="A49" s="41" t="str">
        <f t="shared" si="1"/>
        <v>E048</v>
      </c>
      <c r="B49" s="41" t="str">
        <f>VLOOKUP(C49,'UNIQUE1-item'!B:C,2,0)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Q49" t="b">
        <v>0</v>
      </c>
    </row>
    <row r="50" spans="1:17" x14ac:dyDescent="0.4">
      <c r="A50" s="41" t="str">
        <f t="shared" si="1"/>
        <v>E049</v>
      </c>
      <c r="B50" s="41" t="str">
        <f>VLOOKUP(C50,'UNIQUE1-item'!B:C,2,0)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Q50" t="b">
        <v>0</v>
      </c>
    </row>
    <row r="51" spans="1:17" x14ac:dyDescent="0.4">
      <c r="A51" s="41" t="str">
        <f t="shared" si="1"/>
        <v>E050</v>
      </c>
      <c r="B51" s="41" t="str">
        <f>VLOOKUP(C51,'UNIQUE1-item'!B:C,2,0)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Q51" t="b">
        <v>0</v>
      </c>
    </row>
    <row r="52" spans="1:17" x14ac:dyDescent="0.4">
      <c r="A52" s="41" t="str">
        <f t="shared" si="1"/>
        <v>E051</v>
      </c>
      <c r="B52" s="41" t="str">
        <f>VLOOKUP(C52,'UNIQUE1-item'!B:C,2,0)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Q52" t="b">
        <v>0</v>
      </c>
    </row>
    <row r="53" spans="1:17" ht="30" x14ac:dyDescent="0.4">
      <c r="A53" s="41" t="str">
        <f t="shared" si="1"/>
        <v>E052</v>
      </c>
      <c r="B53" s="41" t="str">
        <f>VLOOKUP(C53,'UNIQUE1-item'!B:C,2,0)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Q53" t="b">
        <v>0</v>
      </c>
    </row>
    <row r="54" spans="1:17" x14ac:dyDescent="0.4">
      <c r="A54" s="41" t="str">
        <f t="shared" si="1"/>
        <v>E053</v>
      </c>
      <c r="B54" s="41" t="str">
        <f>VLOOKUP(C54,'UNIQUE1-item'!B:C,2,0)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47">
        <v>37377</v>
      </c>
      <c r="J54" s="96"/>
      <c r="K54" s="49" t="s">
        <v>812</v>
      </c>
      <c r="Q54" t="b">
        <v>1</v>
      </c>
    </row>
  </sheetData>
  <phoneticPr fontId="15" type="noConversion"/>
  <conditionalFormatting sqref="C1:J10">
    <cfRule type="expression" dxfId="156" priority="86">
      <formula>#REF!="程式組"</formula>
    </cfRule>
    <cfRule type="expression" dxfId="155" priority="87">
      <formula>#REF!="網路組"</formula>
    </cfRule>
  </conditionalFormatting>
  <conditionalFormatting sqref="C1:J21">
    <cfRule type="expression" dxfId="154" priority="88">
      <formula>#REF!="作業組"</formula>
    </cfRule>
    <cfRule type="expression" dxfId="153" priority="89">
      <formula>#REF!="教學組"</formula>
    </cfRule>
    <cfRule type="expression" dxfId="152" priority="90">
      <formula>#REF!="行政室"</formula>
    </cfRule>
  </conditionalFormatting>
  <conditionalFormatting sqref="C11:J21">
    <cfRule type="expression" dxfId="151" priority="91">
      <formula>#REF!="程式組"</formula>
    </cfRule>
    <cfRule type="expression" dxfId="150" priority="92">
      <formula>#REF!="網路組"</formula>
    </cfRule>
  </conditionalFormatting>
  <conditionalFormatting sqref="I1:I65522">
    <cfRule type="cellIs" dxfId="149" priority="85" stopIfTrue="1" operator="notEqual">
      <formula>#REF!</formula>
    </cfRule>
  </conditionalFormatting>
  <conditionalFormatting sqref="N1 R1:AC1 C1:K54 C55:E58 J55:K58 C59:K1048576">
    <cfRule type="expression" dxfId="148" priority="80">
      <formula>$A1="程式組"</formula>
    </cfRule>
    <cfRule type="expression" dxfId="147" priority="81">
      <formula>$A1="網路組"</formula>
    </cfRule>
    <cfRule type="expression" dxfId="146" priority="82">
      <formula>$A1="作業組"</formula>
    </cfRule>
    <cfRule type="expression" dxfId="145" priority="83">
      <formula>$A1="教學組"</formula>
    </cfRule>
    <cfRule type="expression" dxfId="144" priority="84">
      <formula>$A1="行政室"</formula>
    </cfRule>
  </conditionalFormatting>
  <conditionalFormatting sqref="N1 R1:AC1">
    <cfRule type="cellIs" dxfId="143" priority="54" stopIfTrue="1" operator="notEqual">
      <formula>#REF!</formula>
    </cfRule>
    <cfRule type="expression" dxfId="142" priority="55">
      <formula>#REF!="程式組"</formula>
    </cfRule>
    <cfRule type="expression" dxfId="141" priority="56">
      <formula>#REF!="網路組"</formula>
    </cfRule>
    <cfRule type="expression" dxfId="140" priority="57">
      <formula>#REF!="作業組"</formula>
    </cfRule>
    <cfRule type="expression" dxfId="139" priority="58">
      <formula>#REF!="教學組"</formula>
    </cfRule>
    <cfRule type="expression" dxfId="138" priority="59">
      <formula>#REF!="行政室"</formula>
    </cfRule>
  </conditionalFormatting>
  <conditionalFormatting sqref="N1">
    <cfRule type="expression" dxfId="137" priority="33">
      <formula>#REF!="程式組"</formula>
    </cfRule>
    <cfRule type="expression" dxfId="136" priority="34">
      <formula>#REF!="網路組"</formula>
    </cfRule>
    <cfRule type="expression" dxfId="135" priority="35">
      <formula>#REF!="作業組"</formula>
    </cfRule>
    <cfRule type="expression" dxfId="134" priority="36">
      <formula>#REF!="教學組"</formula>
    </cfRule>
    <cfRule type="expression" dxfId="133" priority="37">
      <formula>#REF!="行政室"</formula>
    </cfRule>
  </conditionalFormatting>
  <conditionalFormatting sqref="R9">
    <cfRule type="cellIs" dxfId="132" priority="17" stopIfTrue="1" operator="notEqual">
      <formula>#REF!</formula>
    </cfRule>
    <cfRule type="expression" dxfId="131" priority="18">
      <formula>#REF!="程式組"</formula>
    </cfRule>
    <cfRule type="expression" dxfId="130" priority="19">
      <formula>#REF!="網路組"</formula>
    </cfRule>
    <cfRule type="expression" dxfId="129" priority="20">
      <formula>#REF!="作業組"</formula>
    </cfRule>
    <cfRule type="expression" dxfId="128" priority="21">
      <formula>#REF!="教學組"</formula>
    </cfRule>
    <cfRule type="expression" dxfId="127" priority="22">
      <formula>#REF!="行政室"</formula>
    </cfRule>
    <cfRule type="expression" dxfId="126" priority="23">
      <formula>$A9="程式組"</formula>
    </cfRule>
    <cfRule type="expression" dxfId="125" priority="24">
      <formula>$A9="網路組"</formula>
    </cfRule>
    <cfRule type="expression" dxfId="124" priority="25">
      <formula>$A9="作業組"</formula>
    </cfRule>
    <cfRule type="expression" dxfId="123" priority="26">
      <formula>$A9="教學組"</formula>
    </cfRule>
    <cfRule type="expression" dxfId="122" priority="27">
      <formula>$A9="行政室"</formula>
    </cfRule>
  </conditionalFormatting>
  <conditionalFormatting sqref="S12:AC12">
    <cfRule type="cellIs" dxfId="121" priority="1" stopIfTrue="1" operator="notEqual">
      <formula>#REF!</formula>
    </cfRule>
    <cfRule type="expression" dxfId="120" priority="2">
      <formula>#REF!="程式組"</formula>
    </cfRule>
    <cfRule type="expression" dxfId="119" priority="3">
      <formula>#REF!="網路組"</formula>
    </cfRule>
    <cfRule type="expression" dxfId="118" priority="4">
      <formula>#REF!="作業組"</formula>
    </cfRule>
    <cfRule type="expression" dxfId="117" priority="5">
      <formula>#REF!="教學組"</formula>
    </cfRule>
    <cfRule type="expression" dxfId="116" priority="6">
      <formula>#REF!="行政室"</formula>
    </cfRule>
    <cfRule type="expression" dxfId="115" priority="12">
      <formula>$A12="程式組"</formula>
    </cfRule>
    <cfRule type="expression" dxfId="114" priority="13">
      <formula>$A12="網路組"</formula>
    </cfRule>
    <cfRule type="expression" dxfId="113" priority="14">
      <formula>$A12="作業組"</formula>
    </cfRule>
    <cfRule type="expression" dxfId="112" priority="15">
      <formula>$A12="教學組"</formula>
    </cfRule>
    <cfRule type="expression" dxfId="111" priority="16">
      <formula>$A12="行政室"</formula>
    </cfRule>
  </conditionalFormatting>
  <dataValidations disablePrompts="1" count="1">
    <dataValidation type="list" allowBlank="1" showInputMessage="1" showErrorMessage="1" sqref="U2 N2 U13" xr:uid="{0585FC71-92C0-481C-9D7C-A711E523142E}">
      <formula1>OFFSET(組別,1,0,COUNTA(組別)-1,1)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A3917-D5E6-4E95-9570-4A64BD9FBC04}">
  <sheetPr>
    <tabColor theme="7" tint="0.59999389629810485"/>
  </sheetPr>
  <dimension ref="A1:AC54"/>
  <sheetViews>
    <sheetView workbookViewId="0">
      <selection activeCell="S13" sqref="S13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9.4140625" style="98" customWidth="1"/>
    <col min="4" max="4" width="8.83203125" style="98"/>
    <col min="5" max="5" width="12.082031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5" max="15" width="13.83203125" customWidth="1"/>
    <col min="16" max="16" width="21" customWidth="1"/>
    <col min="17" max="17" width="10.1640625" bestFit="1" customWidth="1"/>
    <col min="18" max="18" width="11.08203125" bestFit="1" customWidth="1"/>
    <col min="19" max="19" width="9.33203125" customWidth="1"/>
    <col min="20" max="20" width="6.08203125" customWidth="1"/>
    <col min="23" max="23" width="8.5" customWidth="1"/>
    <col min="24" max="24" width="7.33203125" customWidth="1"/>
    <col min="25" max="25" width="7.83203125" customWidth="1"/>
    <col min="26" max="26" width="7.6640625" customWidth="1"/>
    <col min="27" max="27" width="10.5" customWidth="1"/>
    <col min="28" max="28" width="5.83203125" bestFit="1" customWidth="1"/>
    <col min="29" max="29" width="3.58203125" bestFit="1" customWidth="1"/>
  </cols>
  <sheetData>
    <row r="1" spans="1:29" ht="36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N1" s="116" t="s">
        <v>623</v>
      </c>
      <c r="O1" t="s">
        <v>826</v>
      </c>
      <c r="P1" s="127" t="s">
        <v>5</v>
      </c>
      <c r="Q1" s="125" t="s">
        <v>825</v>
      </c>
      <c r="R1" s="34" t="s">
        <v>824</v>
      </c>
      <c r="S1" s="32" t="str">
        <f>A1</f>
        <v>ID</v>
      </c>
      <c r="T1" s="32" t="str">
        <f t="shared" ref="T1:AC1" si="0">B1</f>
        <v>Code_dpt</v>
      </c>
      <c r="U1" s="32" t="str">
        <f t="shared" si="0"/>
        <v>組別</v>
      </c>
      <c r="V1" s="32" t="str">
        <f t="shared" si="0"/>
        <v>姓名</v>
      </c>
      <c r="W1" s="32" t="str">
        <f t="shared" si="0"/>
        <v>職稱</v>
      </c>
      <c r="X1" s="32" t="str">
        <f t="shared" si="0"/>
        <v>電話</v>
      </c>
      <c r="Y1" s="32" t="str">
        <f t="shared" si="0"/>
        <v>email</v>
      </c>
      <c r="Z1" s="32" t="str">
        <f t="shared" si="0"/>
        <v>辦公室</v>
      </c>
      <c r="AA1" s="32" t="str">
        <f t="shared" si="0"/>
        <v>到職日期</v>
      </c>
      <c r="AB1" s="32" t="str">
        <f t="shared" si="0"/>
        <v>備註</v>
      </c>
      <c r="AC1" s="32" t="str">
        <f t="shared" si="0"/>
        <v>NO</v>
      </c>
    </row>
    <row r="2" spans="1:29" ht="46.3" x14ac:dyDescent="0.4">
      <c r="A2" s="41" t="str">
        <f>B2&amp;TEXT(ROW()-1,"000")</f>
        <v>A001</v>
      </c>
      <c r="B2" s="41" t="str">
        <f>VLOOKUP(C2,'UNIQUE1-item'!B:C,2,0)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N2" t="s">
        <v>632</v>
      </c>
      <c r="O2" s="126" t="s">
        <v>823</v>
      </c>
      <c r="P2" s="114"/>
      <c r="Q2" t="b" cm="1">
        <f t="array" ref="Q2:Q54">MONTH(I2:I54)=5</f>
        <v>0</v>
      </c>
      <c r="R2" t="e" cm="1" vm="1">
        <f t="array" aca="1" ref="R2" ca="1">_xlfn._xlws.FILTER(staff,MONTH(I2:I54)=MONTH(TODAY()),"本月無資料")</f>
        <v>#VALUE!</v>
      </c>
      <c r="S2" t="str" cm="1">
        <f t="array" aca="1" ref="S2:AC5" ca="1">_xlfn._xlws.FILTER(staff,MONTH(I2:I54)=MONTH(TODAY()),"本月無資料")</f>
        <v>B007</v>
      </c>
      <c r="T2" t="str">
        <f ca="1"/>
        <v>B</v>
      </c>
      <c r="U2" t="str">
        <f ca="1"/>
        <v>教學組</v>
      </c>
      <c r="V2" t="str">
        <f ca="1"/>
        <v>黃淑玲</v>
      </c>
      <c r="W2" t="str">
        <f ca="1"/>
        <v>經理</v>
      </c>
      <c r="X2">
        <f ca="1"/>
        <v>65047</v>
      </c>
      <c r="Y2" t="str">
        <f ca="1"/>
        <v>huangsl@ntu.edu.tw</v>
      </c>
      <c r="Z2">
        <f ca="1"/>
        <v>216</v>
      </c>
      <c r="AA2" s="128">
        <f ca="1"/>
        <v>35977</v>
      </c>
      <c r="AB2">
        <f ca="1"/>
        <v>0</v>
      </c>
      <c r="AC2" t="str">
        <f ca="1"/>
        <v>07</v>
      </c>
    </row>
    <row r="3" spans="1:29" x14ac:dyDescent="0.4">
      <c r="A3" s="41" t="str">
        <f t="shared" ref="A3:A54" si="1">B3&amp;TEXT(ROW()-1,"000")</f>
        <v>A002</v>
      </c>
      <c r="B3" s="41" t="str">
        <f>VLOOKUP(C3,'UNIQUE1-item'!B:C,2,0)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Q3" t="b">
        <v>0</v>
      </c>
      <c r="S3" t="str">
        <f ca="1"/>
        <v>C019</v>
      </c>
      <c r="T3" t="str">
        <f ca="1"/>
        <v>C</v>
      </c>
      <c r="U3" t="str">
        <f ca="1"/>
        <v>作業組</v>
      </c>
      <c r="V3" t="str">
        <f ca="1"/>
        <v>林子南</v>
      </c>
      <c r="W3" t="str">
        <f ca="1"/>
        <v>幹事</v>
      </c>
      <c r="X3">
        <f ca="1"/>
        <v>65510</v>
      </c>
      <c r="Y3" t="str">
        <f ca="1"/>
        <v>zihnan@ntu.edu.tw</v>
      </c>
      <c r="Z3">
        <f ca="1"/>
        <v>316</v>
      </c>
      <c r="AA3" s="128">
        <f ca="1"/>
        <v>36342</v>
      </c>
      <c r="AB3">
        <f ca="1"/>
        <v>0</v>
      </c>
      <c r="AC3" t="str">
        <f ca="1"/>
        <v>19</v>
      </c>
    </row>
    <row r="4" spans="1:29" x14ac:dyDescent="0.4">
      <c r="A4" s="41" t="str">
        <f t="shared" si="1"/>
        <v>A003</v>
      </c>
      <c r="B4" s="41" t="str">
        <f>VLOOKUP(C4,'UNIQUE1-item'!B:C,2,0)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Q4" t="b">
        <v>0</v>
      </c>
      <c r="S4" t="str">
        <f ca="1"/>
        <v>D031</v>
      </c>
      <c r="T4" t="str">
        <f ca="1"/>
        <v>D</v>
      </c>
      <c r="U4" t="str">
        <f ca="1"/>
        <v>網路組</v>
      </c>
      <c r="V4" t="str">
        <f ca="1"/>
        <v>游麗華</v>
      </c>
      <c r="W4" t="str">
        <f ca="1"/>
        <v>技工</v>
      </c>
      <c r="X4" t="str">
        <f ca="1"/>
        <v>撥63366再撥9</v>
      </c>
      <c r="Y4" t="str">
        <f ca="1"/>
        <v>teresayu@ntu.edu.tw</v>
      </c>
      <c r="Z4" t="str">
        <f ca="1"/>
        <v>新農化館</v>
      </c>
      <c r="AA4" s="128">
        <f ca="1"/>
        <v>36708</v>
      </c>
      <c r="AB4">
        <f ca="1"/>
        <v>0</v>
      </c>
      <c r="AC4" t="str">
        <f ca="1"/>
        <v>31</v>
      </c>
    </row>
    <row r="5" spans="1:29" x14ac:dyDescent="0.4">
      <c r="A5" s="41" t="str">
        <f t="shared" si="1"/>
        <v>A004</v>
      </c>
      <c r="B5" s="41" t="str">
        <f>VLOOKUP(C5,'UNIQUE1-item'!B:C,2,0)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Q5" t="b">
        <v>0</v>
      </c>
      <c r="S5" t="str">
        <f ca="1"/>
        <v>E043</v>
      </c>
      <c r="T5" t="str">
        <f ca="1"/>
        <v>E</v>
      </c>
      <c r="U5" t="str">
        <f ca="1"/>
        <v>程式組</v>
      </c>
      <c r="V5" t="str">
        <f ca="1"/>
        <v>陳雨廷</v>
      </c>
      <c r="W5" t="str">
        <f ca="1"/>
        <v>幹事</v>
      </c>
      <c r="X5">
        <f ca="1"/>
        <v>65520</v>
      </c>
      <c r="Y5" t="str">
        <f ca="1"/>
        <v>ytytchen@ntu.edu.tw</v>
      </c>
      <c r="Z5">
        <f ca="1"/>
        <v>311</v>
      </c>
      <c r="AA5" s="128">
        <f ca="1"/>
        <v>37073</v>
      </c>
      <c r="AB5">
        <f ca="1"/>
        <v>0</v>
      </c>
      <c r="AC5" t="str">
        <f ca="1"/>
        <v>43</v>
      </c>
    </row>
    <row r="6" spans="1:29" x14ac:dyDescent="0.4">
      <c r="A6" s="41" t="str">
        <f t="shared" si="1"/>
        <v>A005</v>
      </c>
      <c r="B6" s="41" t="str">
        <f>VLOOKUP(C6,'UNIQUE1-item'!B:C,2,0)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Q6" s="115" t="b">
        <v>1</v>
      </c>
      <c r="AA6" s="128"/>
    </row>
    <row r="7" spans="1:29" x14ac:dyDescent="0.4">
      <c r="A7" s="41" t="str">
        <f t="shared" si="1"/>
        <v>B006</v>
      </c>
      <c r="B7" s="41" t="str">
        <f>VLOOKUP(C7,'UNIQUE1-item'!B:C,2,0)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Q7" t="b">
        <v>0</v>
      </c>
    </row>
    <row r="8" spans="1:29" x14ac:dyDescent="0.4">
      <c r="A8" s="41" t="str">
        <f t="shared" si="1"/>
        <v>B007</v>
      </c>
      <c r="B8" s="41" t="str">
        <f>VLOOKUP(C8,'UNIQUE1-item'!B:C,2,0)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Q8" t="b">
        <v>0</v>
      </c>
    </row>
    <row r="9" spans="1:29" x14ac:dyDescent="0.4">
      <c r="A9" s="41" t="str">
        <f t="shared" si="1"/>
        <v>B008</v>
      </c>
      <c r="B9" s="41" t="str">
        <f>VLOOKUP(C9,'UNIQUE1-item'!B:C,2,0)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Q9" t="b">
        <v>0</v>
      </c>
      <c r="R9" s="130" t="s">
        <v>824</v>
      </c>
      <c r="S9" s="129">
        <v>1</v>
      </c>
    </row>
    <row r="10" spans="1:29" x14ac:dyDescent="0.4">
      <c r="A10" s="41" t="str">
        <f t="shared" si="1"/>
        <v>B009</v>
      </c>
      <c r="B10" s="41" t="str">
        <f>VLOOKUP(C10,'UNIQUE1-item'!B:C,2,0)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Q10" t="b">
        <v>0</v>
      </c>
      <c r="R10" s="114" t="s">
        <v>828</v>
      </c>
    </row>
    <row r="11" spans="1:29" ht="45" x14ac:dyDescent="0.4">
      <c r="A11" s="41" t="str">
        <f t="shared" si="1"/>
        <v>C010</v>
      </c>
      <c r="B11" s="41" t="str">
        <f>VLOOKUP(C11,'UNIQUE1-item'!B:C,2,0)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Q11" t="b">
        <v>0</v>
      </c>
    </row>
    <row r="12" spans="1:29" ht="30" x14ac:dyDescent="0.4">
      <c r="A12" s="41" t="str">
        <f t="shared" si="1"/>
        <v>C011</v>
      </c>
      <c r="B12" s="41" t="str">
        <f>VLOOKUP(C12,'UNIQUE1-item'!B:C,2,0)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Q12" t="b">
        <v>0</v>
      </c>
      <c r="S12" s="32" t="s">
        <v>275</v>
      </c>
      <c r="T12" s="32" t="s">
        <v>829</v>
      </c>
      <c r="U12" s="32" t="s">
        <v>623</v>
      </c>
      <c r="V12" s="32" t="s">
        <v>624</v>
      </c>
      <c r="W12" s="32" t="s">
        <v>625</v>
      </c>
      <c r="X12" s="32" t="s">
        <v>830</v>
      </c>
      <c r="Y12" s="32" t="s">
        <v>831</v>
      </c>
      <c r="Z12" s="32" t="s">
        <v>832</v>
      </c>
      <c r="AA12" s="32" t="s">
        <v>833</v>
      </c>
      <c r="AB12" s="32" t="s">
        <v>834</v>
      </c>
      <c r="AC12" s="32" t="s">
        <v>434</v>
      </c>
    </row>
    <row r="13" spans="1:29" ht="24" x14ac:dyDescent="0.4">
      <c r="A13" s="41" t="str">
        <f t="shared" si="1"/>
        <v>C012</v>
      </c>
      <c r="B13" s="41" t="str">
        <f>VLOOKUP(C13,'UNIQUE1-item'!B:C,2,0)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Q13" t="b">
        <v>0</v>
      </c>
      <c r="S13" t="str" cm="1">
        <f t="array" ref="S13:AC17">_xlfn._xlws.FILTER(staff,MONTH(I2:I54)=S9,"本月無資料")</f>
        <v>A001</v>
      </c>
      <c r="T13" t="str">
        <v>A</v>
      </c>
      <c r="U13" t="str">
        <v>行政室</v>
      </c>
      <c r="V13" t="str">
        <v>顏嗣鈞</v>
      </c>
      <c r="W13" t="str">
        <v>主任</v>
      </c>
      <c r="X13">
        <v>65001</v>
      </c>
      <c r="Y13" t="str">
        <v>hcyen@ntu.edu.tw</v>
      </c>
      <c r="Z13">
        <v>220</v>
      </c>
      <c r="AA13" s="128">
        <v>35796</v>
      </c>
      <c r="AB13">
        <v>0</v>
      </c>
      <c r="AC13" t="str">
        <v>01</v>
      </c>
    </row>
    <row r="14" spans="1:29" x14ac:dyDescent="0.4">
      <c r="A14" s="41" t="str">
        <f t="shared" si="1"/>
        <v>C013</v>
      </c>
      <c r="B14" s="41" t="str">
        <f>VLOOKUP(C14,'UNIQUE1-item'!B:C,2,0)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Q14" t="b">
        <v>0</v>
      </c>
      <c r="S14" t="str">
        <v>C013</v>
      </c>
      <c r="T14" t="str">
        <v>C</v>
      </c>
      <c r="U14" t="str">
        <v>作業組</v>
      </c>
      <c r="V14" t="str">
        <v>張素芬</v>
      </c>
      <c r="W14" t="str">
        <v>幹事</v>
      </c>
      <c r="X14">
        <v>65059</v>
      </c>
      <c r="Y14" t="str">
        <v>michellecheung@ntu.edu.tw</v>
      </c>
      <c r="Z14">
        <v>109</v>
      </c>
      <c r="AA14" s="128">
        <v>36161</v>
      </c>
      <c r="AB14">
        <v>0</v>
      </c>
      <c r="AC14" t="str">
        <v>13</v>
      </c>
    </row>
    <row r="15" spans="1:29" x14ac:dyDescent="0.4">
      <c r="A15" s="41" t="str">
        <f t="shared" si="1"/>
        <v>C014</v>
      </c>
      <c r="B15" s="41" t="str">
        <f>VLOOKUP(C15,'UNIQUE1-item'!B:C,2,0)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Q15" t="b">
        <v>0</v>
      </c>
      <c r="S15" t="str">
        <v>D025</v>
      </c>
      <c r="T15" t="str">
        <v>D</v>
      </c>
      <c r="U15" t="str">
        <v>網路組</v>
      </c>
      <c r="V15" t="str">
        <v>游子興</v>
      </c>
      <c r="W15" t="str">
        <v>副理</v>
      </c>
      <c r="X15">
        <v>65008</v>
      </c>
      <c r="Y15" t="str">
        <v>davisyou@ntu.edu.tw</v>
      </c>
      <c r="Z15">
        <v>411</v>
      </c>
      <c r="AA15" s="128">
        <v>36526</v>
      </c>
      <c r="AB15">
        <v>0</v>
      </c>
      <c r="AC15" t="str">
        <v>25</v>
      </c>
    </row>
    <row r="16" spans="1:29" x14ac:dyDescent="0.4">
      <c r="A16" s="41" t="str">
        <f t="shared" si="1"/>
        <v>C015</v>
      </c>
      <c r="B16" s="41" t="str">
        <f>VLOOKUP(C16,'UNIQUE1-item'!B:C,2,0)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Q16" t="b">
        <v>0</v>
      </c>
      <c r="S16" t="str">
        <v>E037</v>
      </c>
      <c r="T16" t="str">
        <v>E</v>
      </c>
      <c r="U16" t="str">
        <v>程式組</v>
      </c>
      <c r="V16">
        <v>0</v>
      </c>
      <c r="W16">
        <v>0</v>
      </c>
      <c r="X16">
        <v>65040</v>
      </c>
      <c r="Y16">
        <v>0</v>
      </c>
      <c r="Z16">
        <v>200</v>
      </c>
      <c r="AA16" s="128">
        <v>36892</v>
      </c>
      <c r="AB16">
        <v>0</v>
      </c>
      <c r="AC16" t="str">
        <v>37</v>
      </c>
    </row>
    <row r="17" spans="1:29" x14ac:dyDescent="0.4">
      <c r="A17" s="41" t="str">
        <f t="shared" si="1"/>
        <v>C016</v>
      </c>
      <c r="B17" s="41" t="str">
        <f>VLOOKUP(C17,'UNIQUE1-item'!B:C,2,0)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Q17" t="b">
        <v>0</v>
      </c>
      <c r="S17" t="str">
        <v>E049</v>
      </c>
      <c r="T17" t="str">
        <v>E</v>
      </c>
      <c r="U17" t="str">
        <v>程式組</v>
      </c>
      <c r="V17" t="str">
        <v>葉崇志</v>
      </c>
      <c r="W17" t="str">
        <v>幹事</v>
      </c>
      <c r="X17">
        <v>65056</v>
      </c>
      <c r="Y17" t="str">
        <v>chungchih@ntu.edu.tw</v>
      </c>
      <c r="Z17">
        <v>316</v>
      </c>
      <c r="AA17" s="128">
        <v>37257</v>
      </c>
      <c r="AB17">
        <v>0</v>
      </c>
      <c r="AC17" t="str">
        <v>49</v>
      </c>
    </row>
    <row r="18" spans="1:29" x14ac:dyDescent="0.4">
      <c r="A18" s="41" t="str">
        <f t="shared" si="1"/>
        <v>C017</v>
      </c>
      <c r="B18" s="41" t="str">
        <f>VLOOKUP(C18,'UNIQUE1-item'!B:C,2,0)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Q18" t="b">
        <v>1</v>
      </c>
    </row>
    <row r="19" spans="1:29" x14ac:dyDescent="0.4">
      <c r="A19" s="41" t="str">
        <f t="shared" si="1"/>
        <v>C018</v>
      </c>
      <c r="B19" s="41" t="str">
        <f>VLOOKUP(C19,'UNIQUE1-item'!B:C,2,0)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Q19" t="b">
        <v>0</v>
      </c>
    </row>
    <row r="20" spans="1:29" x14ac:dyDescent="0.4">
      <c r="A20" s="41" t="str">
        <f t="shared" si="1"/>
        <v>C019</v>
      </c>
      <c r="B20" s="41" t="str">
        <f>VLOOKUP(C20,'UNIQUE1-item'!B:C,2,0)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Q20" t="b">
        <v>0</v>
      </c>
    </row>
    <row r="21" spans="1:29" x14ac:dyDescent="0.4">
      <c r="A21" s="41" t="str">
        <f t="shared" si="1"/>
        <v>C020</v>
      </c>
      <c r="B21" s="41" t="str">
        <f>VLOOKUP(C21,'UNIQUE1-item'!B:C,2,0)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Q21" t="b">
        <v>0</v>
      </c>
    </row>
    <row r="22" spans="1:29" x14ac:dyDescent="0.4">
      <c r="A22" s="41" t="str">
        <f t="shared" si="1"/>
        <v>D021</v>
      </c>
      <c r="B22" s="41" t="str">
        <f>VLOOKUP(C22,'UNIQUE1-item'!B:C,2,0)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Q22" t="b">
        <v>0</v>
      </c>
    </row>
    <row r="23" spans="1:29" x14ac:dyDescent="0.4">
      <c r="A23" s="41" t="str">
        <f t="shared" si="1"/>
        <v>D022</v>
      </c>
      <c r="B23" s="41" t="str">
        <f>VLOOKUP(C23,'UNIQUE1-item'!B:C,2,0)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Q23" t="b">
        <v>0</v>
      </c>
    </row>
    <row r="24" spans="1:29" x14ac:dyDescent="0.4">
      <c r="A24" s="41" t="str">
        <f t="shared" si="1"/>
        <v>D023</v>
      </c>
      <c r="B24" s="41" t="str">
        <f>VLOOKUP(C24,'UNIQUE1-item'!B:C,2,0)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Q24" t="b">
        <v>0</v>
      </c>
    </row>
    <row r="25" spans="1:29" x14ac:dyDescent="0.4">
      <c r="A25" s="41" t="str">
        <f t="shared" si="1"/>
        <v>D024</v>
      </c>
      <c r="B25" s="41" t="str">
        <f>VLOOKUP(C25,'UNIQUE1-item'!B:C,2,0)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Q25" t="b">
        <v>0</v>
      </c>
    </row>
    <row r="26" spans="1:29" x14ac:dyDescent="0.4">
      <c r="A26" s="41" t="str">
        <f t="shared" si="1"/>
        <v>D025</v>
      </c>
      <c r="B26" s="41" t="str">
        <f>VLOOKUP(C26,'UNIQUE1-item'!B:C,2,0)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Q26" t="b">
        <v>0</v>
      </c>
    </row>
    <row r="27" spans="1:29" x14ac:dyDescent="0.4">
      <c r="A27" s="41" t="str">
        <f t="shared" si="1"/>
        <v>D026</v>
      </c>
      <c r="B27" s="41" t="str">
        <f>VLOOKUP(C27,'UNIQUE1-item'!B:C,2,0)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Q27" t="b">
        <v>0</v>
      </c>
    </row>
    <row r="28" spans="1:29" x14ac:dyDescent="0.4">
      <c r="A28" s="41" t="str">
        <f t="shared" si="1"/>
        <v>D027</v>
      </c>
      <c r="B28" s="41" t="str">
        <f>VLOOKUP(C28,'UNIQUE1-item'!B:C,2,0)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Q28" t="b">
        <v>0</v>
      </c>
    </row>
    <row r="29" spans="1:29" x14ac:dyDescent="0.4">
      <c r="A29" s="41" t="str">
        <f t="shared" si="1"/>
        <v>D028</v>
      </c>
      <c r="B29" s="41" t="str">
        <f>VLOOKUP(C29,'UNIQUE1-item'!B:C,2,0)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Q29" t="b">
        <v>0</v>
      </c>
    </row>
    <row r="30" spans="1:29" ht="30" x14ac:dyDescent="0.4">
      <c r="A30" s="41" t="str">
        <f t="shared" si="1"/>
        <v>D029</v>
      </c>
      <c r="B30" s="41" t="str">
        <f>VLOOKUP(C30,'UNIQUE1-item'!B:C,2,0)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Q30" t="b">
        <v>1</v>
      </c>
    </row>
    <row r="31" spans="1:29" ht="45" x14ac:dyDescent="0.4">
      <c r="A31" s="41" t="str">
        <f t="shared" si="1"/>
        <v>D030</v>
      </c>
      <c r="B31" s="41" t="str">
        <f>VLOOKUP(C31,'UNIQUE1-item'!B:C,2,0)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Q31" t="b">
        <v>0</v>
      </c>
    </row>
    <row r="32" spans="1:29" ht="45" x14ac:dyDescent="0.4">
      <c r="A32" s="41" t="str">
        <f t="shared" si="1"/>
        <v>D031</v>
      </c>
      <c r="B32" s="41" t="str">
        <f>VLOOKUP(C32,'UNIQUE1-item'!B:C,2,0)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Q32" t="b">
        <v>0</v>
      </c>
    </row>
    <row r="33" spans="1:17" ht="45" x14ac:dyDescent="0.4">
      <c r="A33" s="41" t="str">
        <f t="shared" si="1"/>
        <v>D032</v>
      </c>
      <c r="B33" s="41" t="str">
        <f>VLOOKUP(C33,'UNIQUE1-item'!B:C,2,0)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Q33" t="b">
        <v>0</v>
      </c>
    </row>
    <row r="34" spans="1:17" x14ac:dyDescent="0.4">
      <c r="A34" s="41" t="str">
        <f t="shared" si="1"/>
        <v>E033</v>
      </c>
      <c r="B34" s="41" t="str">
        <f>VLOOKUP(C34,'UNIQUE1-item'!B:C,2,0)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Q34" t="b">
        <v>0</v>
      </c>
    </row>
    <row r="35" spans="1:17" ht="30" x14ac:dyDescent="0.4">
      <c r="A35" s="41" t="str">
        <f t="shared" si="1"/>
        <v>E034</v>
      </c>
      <c r="B35" s="41" t="str">
        <f>VLOOKUP(C35,'UNIQUE1-item'!B:C,2,0)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Q35" t="b">
        <v>0</v>
      </c>
    </row>
    <row r="36" spans="1:17" ht="30" x14ac:dyDescent="0.4">
      <c r="A36" s="41" t="str">
        <f t="shared" si="1"/>
        <v>E035</v>
      </c>
      <c r="B36" s="41" t="str">
        <f>VLOOKUP(C36,'UNIQUE1-item'!B:C,2,0)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Q36" t="b">
        <v>0</v>
      </c>
    </row>
    <row r="37" spans="1:17" x14ac:dyDescent="0.4">
      <c r="A37" s="41" t="str">
        <f t="shared" si="1"/>
        <v>E036</v>
      </c>
      <c r="B37" s="41" t="str">
        <f>VLOOKUP(C37,'UNIQUE1-item'!B:C,2,0)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Q37" t="b">
        <v>0</v>
      </c>
    </row>
    <row r="38" spans="1:17" x14ac:dyDescent="0.4">
      <c r="A38" s="41" t="str">
        <f t="shared" si="1"/>
        <v>E037</v>
      </c>
      <c r="B38" s="41" t="str">
        <f>VLOOKUP(C38,'UNIQUE1-item'!B:C,2,0)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Q38" t="b">
        <v>0</v>
      </c>
    </row>
    <row r="39" spans="1:17" x14ac:dyDescent="0.4">
      <c r="A39" s="41" t="str">
        <f t="shared" si="1"/>
        <v>E038</v>
      </c>
      <c r="B39" s="41" t="str">
        <f>VLOOKUP(C39,'UNIQUE1-item'!B:C,2,0)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Q39" t="b">
        <v>0</v>
      </c>
    </row>
    <row r="40" spans="1:17" x14ac:dyDescent="0.4">
      <c r="A40" s="41" t="str">
        <f t="shared" si="1"/>
        <v>E039</v>
      </c>
      <c r="B40" s="41" t="str">
        <f>VLOOKUP(C40,'UNIQUE1-item'!B:C,2,0)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Q40" t="b">
        <v>0</v>
      </c>
    </row>
    <row r="41" spans="1:17" x14ac:dyDescent="0.4">
      <c r="A41" s="41" t="str">
        <f t="shared" si="1"/>
        <v>E040</v>
      </c>
      <c r="B41" s="41" t="str">
        <f>VLOOKUP(C41,'UNIQUE1-item'!B:C,2,0)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Q41" t="b">
        <v>0</v>
      </c>
    </row>
    <row r="42" spans="1:17" x14ac:dyDescent="0.4">
      <c r="A42" s="41" t="str">
        <f t="shared" si="1"/>
        <v>E041</v>
      </c>
      <c r="B42" s="41" t="str">
        <f>VLOOKUP(C42,'UNIQUE1-item'!B:C,2,0)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Q42" t="b">
        <v>1</v>
      </c>
    </row>
    <row r="43" spans="1:17" x14ac:dyDescent="0.4">
      <c r="A43" s="41" t="str">
        <f t="shared" si="1"/>
        <v>E042</v>
      </c>
      <c r="B43" s="41" t="str">
        <f>VLOOKUP(C43,'UNIQUE1-item'!B:C,2,0)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Q43" t="b">
        <v>0</v>
      </c>
    </row>
    <row r="44" spans="1:17" x14ac:dyDescent="0.4">
      <c r="A44" s="41" t="str">
        <f t="shared" si="1"/>
        <v>E043</v>
      </c>
      <c r="B44" s="41" t="str">
        <f>VLOOKUP(C44,'UNIQUE1-item'!B:C,2,0)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Q44" t="b">
        <v>0</v>
      </c>
    </row>
    <row r="45" spans="1:17" x14ac:dyDescent="0.4">
      <c r="A45" s="41" t="str">
        <f t="shared" si="1"/>
        <v>E044</v>
      </c>
      <c r="B45" s="41" t="str">
        <f>VLOOKUP(C45,'UNIQUE1-item'!B:C,2,0)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Q45" t="b">
        <v>0</v>
      </c>
    </row>
    <row r="46" spans="1:17" x14ac:dyDescent="0.4">
      <c r="A46" s="41" t="str">
        <f t="shared" si="1"/>
        <v>E045</v>
      </c>
      <c r="B46" s="41" t="str">
        <f>VLOOKUP(C46,'UNIQUE1-item'!B:C,2,0)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Q46" t="b">
        <v>0</v>
      </c>
    </row>
    <row r="47" spans="1:17" x14ac:dyDescent="0.4">
      <c r="A47" s="41" t="str">
        <f t="shared" si="1"/>
        <v>E046</v>
      </c>
      <c r="B47" s="41" t="str">
        <f>VLOOKUP(C47,'UNIQUE1-item'!B:C,2,0)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Q47" t="b">
        <v>0</v>
      </c>
    </row>
    <row r="48" spans="1:17" x14ac:dyDescent="0.4">
      <c r="A48" s="41" t="str">
        <f t="shared" si="1"/>
        <v>E047</v>
      </c>
      <c r="B48" s="41" t="str">
        <f>VLOOKUP(C48,'UNIQUE1-item'!B:C,2,0)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Q48" t="b">
        <v>0</v>
      </c>
    </row>
    <row r="49" spans="1:17" x14ac:dyDescent="0.4">
      <c r="A49" s="41" t="str">
        <f t="shared" si="1"/>
        <v>E048</v>
      </c>
      <c r="B49" s="41" t="str">
        <f>VLOOKUP(C49,'UNIQUE1-item'!B:C,2,0)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Q49" t="b">
        <v>0</v>
      </c>
    </row>
    <row r="50" spans="1:17" x14ac:dyDescent="0.4">
      <c r="A50" s="41" t="str">
        <f t="shared" si="1"/>
        <v>E049</v>
      </c>
      <c r="B50" s="41" t="str">
        <f>VLOOKUP(C50,'UNIQUE1-item'!B:C,2,0)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Q50" t="b">
        <v>0</v>
      </c>
    </row>
    <row r="51" spans="1:17" x14ac:dyDescent="0.4">
      <c r="A51" s="41" t="str">
        <f t="shared" si="1"/>
        <v>E050</v>
      </c>
      <c r="B51" s="41" t="str">
        <f>VLOOKUP(C51,'UNIQUE1-item'!B:C,2,0)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Q51" t="b">
        <v>0</v>
      </c>
    </row>
    <row r="52" spans="1:17" x14ac:dyDescent="0.4">
      <c r="A52" s="41" t="str">
        <f t="shared" si="1"/>
        <v>E051</v>
      </c>
      <c r="B52" s="41" t="str">
        <f>VLOOKUP(C52,'UNIQUE1-item'!B:C,2,0)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Q52" t="b">
        <v>0</v>
      </c>
    </row>
    <row r="53" spans="1:17" ht="30" x14ac:dyDescent="0.4">
      <c r="A53" s="41" t="str">
        <f t="shared" si="1"/>
        <v>E052</v>
      </c>
      <c r="B53" s="41" t="str">
        <f>VLOOKUP(C53,'UNIQUE1-item'!B:C,2,0)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Q53" t="b">
        <v>0</v>
      </c>
    </row>
    <row r="54" spans="1:17" x14ac:dyDescent="0.4">
      <c r="A54" s="41" t="str">
        <f t="shared" si="1"/>
        <v>E053</v>
      </c>
      <c r="B54" s="41" t="str">
        <f>VLOOKUP(C54,'UNIQUE1-item'!B:C,2,0)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47">
        <v>37377</v>
      </c>
      <c r="J54" s="96"/>
      <c r="K54" s="49" t="s">
        <v>812</v>
      </c>
      <c r="Q54" t="b">
        <v>1</v>
      </c>
    </row>
  </sheetData>
  <phoneticPr fontId="15" type="noConversion"/>
  <conditionalFormatting sqref="C1:J10">
    <cfRule type="expression" dxfId="110" priority="50">
      <formula>#REF!="程式組"</formula>
    </cfRule>
    <cfRule type="expression" dxfId="109" priority="51">
      <formula>#REF!="網路組"</formula>
    </cfRule>
  </conditionalFormatting>
  <conditionalFormatting sqref="C1:J21">
    <cfRule type="expression" dxfId="108" priority="52">
      <formula>#REF!="作業組"</formula>
    </cfRule>
    <cfRule type="expression" dxfId="107" priority="53">
      <formula>#REF!="教學組"</formula>
    </cfRule>
    <cfRule type="expression" dxfId="106" priority="54">
      <formula>#REF!="行政室"</formula>
    </cfRule>
  </conditionalFormatting>
  <conditionalFormatting sqref="C11:J21">
    <cfRule type="expression" dxfId="105" priority="55">
      <formula>#REF!="程式組"</formula>
    </cfRule>
    <cfRule type="expression" dxfId="104" priority="56">
      <formula>#REF!="網路組"</formula>
    </cfRule>
  </conditionalFormatting>
  <conditionalFormatting sqref="I1:I65522">
    <cfRule type="cellIs" dxfId="103" priority="49" stopIfTrue="1" operator="notEqual">
      <formula>#REF!</formula>
    </cfRule>
  </conditionalFormatting>
  <conditionalFormatting sqref="N1 R1:AC1 C1:K54 C55:E58 J55:K58 C59:K1048576">
    <cfRule type="expression" dxfId="102" priority="44">
      <formula>$A1="程式組"</formula>
    </cfRule>
    <cfRule type="expression" dxfId="101" priority="45">
      <formula>$A1="網路組"</formula>
    </cfRule>
    <cfRule type="expression" dxfId="100" priority="46">
      <formula>$A1="作業組"</formula>
    </cfRule>
    <cfRule type="expression" dxfId="99" priority="47">
      <formula>$A1="教學組"</formula>
    </cfRule>
    <cfRule type="expression" dxfId="98" priority="48">
      <formula>$A1="行政室"</formula>
    </cfRule>
  </conditionalFormatting>
  <conditionalFormatting sqref="N1 R1:AC1">
    <cfRule type="cellIs" dxfId="97" priority="33" stopIfTrue="1" operator="notEqual">
      <formula>#REF!</formula>
    </cfRule>
    <cfRule type="expression" dxfId="96" priority="34">
      <formula>#REF!="程式組"</formula>
    </cfRule>
    <cfRule type="expression" dxfId="95" priority="35">
      <formula>#REF!="網路組"</formula>
    </cfRule>
    <cfRule type="expression" dxfId="94" priority="36">
      <formula>#REF!="作業組"</formula>
    </cfRule>
    <cfRule type="expression" dxfId="93" priority="37">
      <formula>#REF!="教學組"</formula>
    </cfRule>
    <cfRule type="expression" dxfId="92" priority="38">
      <formula>#REF!="行政室"</formula>
    </cfRule>
  </conditionalFormatting>
  <conditionalFormatting sqref="N1">
    <cfRule type="expression" dxfId="91" priority="28">
      <formula>#REF!="程式組"</formula>
    </cfRule>
    <cfRule type="expression" dxfId="90" priority="29">
      <formula>#REF!="網路組"</formula>
    </cfRule>
    <cfRule type="expression" dxfId="89" priority="30">
      <formula>#REF!="作業組"</formula>
    </cfRule>
    <cfRule type="expression" dxfId="88" priority="31">
      <formula>#REF!="教學組"</formula>
    </cfRule>
    <cfRule type="expression" dxfId="87" priority="32">
      <formula>#REF!="行政室"</formula>
    </cfRule>
  </conditionalFormatting>
  <conditionalFormatting sqref="S1:AC1">
    <cfRule type="expression" dxfId="86" priority="39">
      <formula>#REF!="程式組"</formula>
    </cfRule>
  </conditionalFormatting>
  <conditionalFormatting sqref="S12:AC12">
    <cfRule type="cellIs" dxfId="85" priority="1" stopIfTrue="1" operator="notEqual">
      <formula>#REF!</formula>
    </cfRule>
    <cfRule type="expression" dxfId="84" priority="2">
      <formula>#REF!="程式組"</formula>
    </cfRule>
    <cfRule type="expression" dxfId="83" priority="3">
      <formula>#REF!="網路組"</formula>
    </cfRule>
    <cfRule type="expression" dxfId="82" priority="4">
      <formula>#REF!="作業組"</formula>
    </cfRule>
    <cfRule type="expression" dxfId="81" priority="5">
      <formula>#REF!="教學組"</formula>
    </cfRule>
    <cfRule type="expression" dxfId="80" priority="6">
      <formula>#REF!="行政室"</formula>
    </cfRule>
    <cfRule type="expression" dxfId="79" priority="7">
      <formula>#REF!="程式組"</formula>
    </cfRule>
    <cfRule type="expression" dxfId="78" priority="8">
      <formula>#REF!="網路組"</formula>
    </cfRule>
    <cfRule type="expression" dxfId="77" priority="12">
      <formula>$A12="程式組"</formula>
    </cfRule>
    <cfRule type="expression" dxfId="76" priority="13">
      <formula>$A12="網路組"</formula>
    </cfRule>
    <cfRule type="expression" dxfId="75" priority="14">
      <formula>$A12="作業組"</formula>
    </cfRule>
    <cfRule type="expression" dxfId="74" priority="15">
      <formula>$A12="教學組"</formula>
    </cfRule>
    <cfRule type="expression" dxfId="73" priority="16">
      <formula>$A12="行政室"</formula>
    </cfRule>
  </conditionalFormatting>
  <dataValidations count="2">
    <dataValidation type="list" allowBlank="1" showInputMessage="1" showErrorMessage="1" sqref="U2 N2 U13" xr:uid="{8F3FC1F8-16E1-49CF-8434-766E4F526BF4}">
      <formula1>OFFSET(組別,1,0,COUNTA(組別)-1,1)</formula1>
    </dataValidation>
    <dataValidation type="list" allowBlank="1" showInputMessage="1" showErrorMessage="1" sqref="S9" xr:uid="{59DC4071-27AA-4A0A-B88D-95FA430BB6A4}">
      <formula1>"1,2,3,4,5,6,7,8,9,10,11,12"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DA1F4-4239-463B-AAF8-E9973B7B959B}">
  <sheetPr>
    <tabColor theme="7"/>
  </sheetPr>
  <dimension ref="A1:AF58"/>
  <sheetViews>
    <sheetView tabSelected="1" workbookViewId="0">
      <selection activeCell="V2" sqref="V2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9.4140625" style="98" customWidth="1"/>
    <col min="4" max="4" width="8.83203125" style="98"/>
    <col min="5" max="5" width="12.082031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2" max="13" width="4.58203125" customWidth="1"/>
    <col min="15" max="15" width="13.83203125" customWidth="1"/>
    <col min="16" max="16" width="6.33203125" customWidth="1"/>
    <col min="17" max="17" width="10.58203125" customWidth="1"/>
    <col min="18" max="18" width="7.58203125" customWidth="1"/>
    <col min="19" max="19" width="8" customWidth="1"/>
    <col min="20" max="20" width="9.58203125" customWidth="1"/>
    <col min="21" max="21" width="11.08203125" bestFit="1" customWidth="1"/>
    <col min="22" max="22" width="6.83203125" customWidth="1"/>
    <col min="23" max="23" width="6.08203125" customWidth="1"/>
    <col min="26" max="26" width="8.5" customWidth="1"/>
    <col min="27" max="27" width="7.33203125" customWidth="1"/>
    <col min="28" max="28" width="7.83203125" customWidth="1"/>
    <col min="29" max="29" width="7.6640625" customWidth="1"/>
    <col min="30" max="30" width="10.5" customWidth="1"/>
    <col min="31" max="31" width="5.83203125" bestFit="1" customWidth="1"/>
    <col min="32" max="32" width="3.58203125" bestFit="1" customWidth="1"/>
  </cols>
  <sheetData>
    <row r="1" spans="1:32" ht="30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N1" s="116" t="s">
        <v>623</v>
      </c>
      <c r="O1" t="s">
        <v>826</v>
      </c>
      <c r="P1" s="127"/>
      <c r="Q1" s="130" t="s">
        <v>824</v>
      </c>
      <c r="R1" s="130" t="s">
        <v>835</v>
      </c>
      <c r="S1" s="130" t="s">
        <v>836</v>
      </c>
      <c r="T1" s="127"/>
      <c r="U1" s="34" t="s">
        <v>824</v>
      </c>
      <c r="V1" s="32" t="str">
        <f>A1</f>
        <v>ID</v>
      </c>
      <c r="W1" s="32" t="str">
        <f t="shared" ref="W1:AF1" si="0">B1</f>
        <v>Code_dpt</v>
      </c>
      <c r="X1" s="32" t="str">
        <f t="shared" si="0"/>
        <v>組別</v>
      </c>
      <c r="Y1" s="32" t="str">
        <f t="shared" si="0"/>
        <v>姓名</v>
      </c>
      <c r="Z1" s="32" t="str">
        <f t="shared" si="0"/>
        <v>職稱</v>
      </c>
      <c r="AA1" s="32" t="str">
        <f t="shared" si="0"/>
        <v>電話</v>
      </c>
      <c r="AB1" s="32" t="str">
        <f t="shared" si="0"/>
        <v>email</v>
      </c>
      <c r="AC1" s="32" t="str">
        <f t="shared" si="0"/>
        <v>辦公室</v>
      </c>
      <c r="AD1" s="32" t="str">
        <f t="shared" si="0"/>
        <v>到職日期</v>
      </c>
      <c r="AE1" s="32" t="str">
        <f t="shared" si="0"/>
        <v>備註</v>
      </c>
      <c r="AF1" s="32" t="str">
        <f t="shared" si="0"/>
        <v>NO</v>
      </c>
    </row>
    <row r="2" spans="1:32" ht="46.3" x14ac:dyDescent="0.4">
      <c r="A2" s="41" t="str">
        <f>B2&amp;TEXT(ROW()-1,"000")</f>
        <v>A001</v>
      </c>
      <c r="B2" s="41" t="str">
        <f>VLOOKUP(C2,'UNIQUE1-item'!B:C,2,0)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N2" t="s">
        <v>632</v>
      </c>
      <c r="O2" s="126" t="s">
        <v>823</v>
      </c>
      <c r="P2" s="114"/>
      <c r="Q2" s="129">
        <v>1</v>
      </c>
      <c r="R2" t="s">
        <v>632</v>
      </c>
      <c r="S2" s="114" t="s">
        <v>634</v>
      </c>
      <c r="T2" s="114"/>
      <c r="U2" t="e" cm="1">
        <f t="array" ref="U2">_xlfn._xlws.FILTER(staff,(MONTH(到職日期)=Q2)*(組別=R2)*(職稱=S2),"本月無資料")</f>
        <v>#N/A</v>
      </c>
      <c r="V2" t="str" cm="1">
        <f t="array" ref="V2:AF6">_xlfn._xlws.FILTER(staff,MONTH(到職日期)=Q2,"本月無資料")</f>
        <v>A001</v>
      </c>
      <c r="W2" t="str">
        <v>A</v>
      </c>
      <c r="X2" t="str">
        <v>行政室</v>
      </c>
      <c r="Y2" t="str">
        <v>顏嗣鈞</v>
      </c>
      <c r="Z2" t="str">
        <v>主任</v>
      </c>
      <c r="AA2">
        <v>65001</v>
      </c>
      <c r="AB2" t="str">
        <v>hcyen@ntu.edu.tw</v>
      </c>
      <c r="AC2">
        <v>220</v>
      </c>
      <c r="AD2" s="128">
        <v>35796</v>
      </c>
      <c r="AE2">
        <v>0</v>
      </c>
      <c r="AF2" t="str">
        <v>01</v>
      </c>
    </row>
    <row r="3" spans="1:32" x14ac:dyDescent="0.4">
      <c r="A3" s="41" t="str">
        <f t="shared" ref="A3:A54" si="1">B3&amp;TEXT(ROW()-1,"000")</f>
        <v>A002</v>
      </c>
      <c r="B3" s="41" t="str">
        <f>VLOOKUP(C3,'UNIQUE1-item'!B:C,2,0)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V3" t="str">
        <v>C013</v>
      </c>
      <c r="W3" t="str">
        <v>C</v>
      </c>
      <c r="X3" t="str">
        <v>作業組</v>
      </c>
      <c r="Y3" t="str">
        <v>張素芬</v>
      </c>
      <c r="Z3" t="str">
        <v>幹事</v>
      </c>
      <c r="AA3">
        <v>65059</v>
      </c>
      <c r="AB3" t="str">
        <v>michellecheung@ntu.edu.tw</v>
      </c>
      <c r="AC3">
        <v>109</v>
      </c>
      <c r="AD3" s="128">
        <v>36161</v>
      </c>
      <c r="AE3">
        <v>0</v>
      </c>
      <c r="AF3" t="str">
        <v>13</v>
      </c>
    </row>
    <row r="4" spans="1:32" x14ac:dyDescent="0.4">
      <c r="A4" s="41" t="str">
        <f t="shared" si="1"/>
        <v>A003</v>
      </c>
      <c r="B4" s="41" t="str">
        <f>VLOOKUP(C4,'UNIQUE1-item'!B:C,2,0)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V4" t="str">
        <v>D025</v>
      </c>
      <c r="W4" t="str">
        <v>D</v>
      </c>
      <c r="X4" t="str">
        <v>網路組</v>
      </c>
      <c r="Y4" t="str">
        <v>游子興</v>
      </c>
      <c r="Z4" t="str">
        <v>副理</v>
      </c>
      <c r="AA4">
        <v>65008</v>
      </c>
      <c r="AB4" t="str">
        <v>davisyou@ntu.edu.tw</v>
      </c>
      <c r="AC4">
        <v>411</v>
      </c>
      <c r="AD4" s="128">
        <v>36526</v>
      </c>
      <c r="AE4">
        <v>0</v>
      </c>
      <c r="AF4" t="str">
        <v>25</v>
      </c>
    </row>
    <row r="5" spans="1:32" x14ac:dyDescent="0.4">
      <c r="A5" s="41" t="str">
        <f t="shared" si="1"/>
        <v>A004</v>
      </c>
      <c r="B5" s="41" t="str">
        <f>VLOOKUP(C5,'UNIQUE1-item'!B:C,2,0)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V5" t="str">
        <v>E037</v>
      </c>
      <c r="W5" t="str">
        <v>E</v>
      </c>
      <c r="X5" t="str">
        <v>程式組</v>
      </c>
      <c r="Y5">
        <v>0</v>
      </c>
      <c r="Z5">
        <v>0</v>
      </c>
      <c r="AA5">
        <v>65040</v>
      </c>
      <c r="AB5">
        <v>0</v>
      </c>
      <c r="AC5">
        <v>200</v>
      </c>
      <c r="AD5" s="128">
        <v>36892</v>
      </c>
      <c r="AE5">
        <v>0</v>
      </c>
      <c r="AF5" t="str">
        <v>37</v>
      </c>
    </row>
    <row r="6" spans="1:32" x14ac:dyDescent="0.4">
      <c r="A6" s="41" t="str">
        <f t="shared" si="1"/>
        <v>A005</v>
      </c>
      <c r="B6" s="41" t="str">
        <f>VLOOKUP(C6,'UNIQUE1-item'!B:C,2,0)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Q6" t="b" cm="1">
        <f t="array" ref="Q6:Q58">MONTH(I2:I54)=Q2</f>
        <v>1</v>
      </c>
      <c r="R6" t="b" cm="1">
        <f t="array" ref="R6:R10">組別=R2</f>
        <v>1</v>
      </c>
      <c r="S6" t="b" cm="1">
        <f t="array" ref="S6:S21">職稱=S2</f>
        <v>1</v>
      </c>
      <c r="V6" t="str">
        <v>E049</v>
      </c>
      <c r="W6" t="str">
        <v>E</v>
      </c>
      <c r="X6" t="str">
        <v>程式組</v>
      </c>
      <c r="Y6" t="str">
        <v>葉崇志</v>
      </c>
      <c r="Z6" t="str">
        <v>幹事</v>
      </c>
      <c r="AA6">
        <v>65056</v>
      </c>
      <c r="AB6" t="str">
        <v>chungchih@ntu.edu.tw</v>
      </c>
      <c r="AC6">
        <v>316</v>
      </c>
      <c r="AD6" s="128">
        <v>37257</v>
      </c>
      <c r="AE6">
        <v>0</v>
      </c>
      <c r="AF6" t="str">
        <v>49</v>
      </c>
    </row>
    <row r="7" spans="1:32" x14ac:dyDescent="0.4">
      <c r="A7" s="41" t="str">
        <f t="shared" si="1"/>
        <v>B006</v>
      </c>
      <c r="B7" s="41" t="str">
        <f>VLOOKUP(C7,'UNIQUE1-item'!B:C,2,0)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Q7" t="b">
        <v>0</v>
      </c>
      <c r="R7" t="b">
        <v>0</v>
      </c>
      <c r="S7" t="b">
        <v>0</v>
      </c>
    </row>
    <row r="8" spans="1:32" x14ac:dyDescent="0.4">
      <c r="A8" s="41" t="str">
        <f t="shared" si="1"/>
        <v>B007</v>
      </c>
      <c r="B8" s="41" t="str">
        <f>VLOOKUP(C8,'UNIQUE1-item'!B:C,2,0)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Q8" t="b">
        <v>0</v>
      </c>
      <c r="R8" t="b">
        <v>0</v>
      </c>
      <c r="S8" t="b">
        <v>0</v>
      </c>
    </row>
    <row r="9" spans="1:32" x14ac:dyDescent="0.4">
      <c r="A9" s="41" t="str">
        <f t="shared" si="1"/>
        <v>B008</v>
      </c>
      <c r="B9" s="41" t="str">
        <f>VLOOKUP(C9,'UNIQUE1-item'!B:C,2,0)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Q9" t="b">
        <v>0</v>
      </c>
      <c r="R9" t="b">
        <v>0</v>
      </c>
      <c r="S9" t="b">
        <v>0</v>
      </c>
    </row>
    <row r="10" spans="1:32" x14ac:dyDescent="0.4">
      <c r="A10" s="41" t="str">
        <f t="shared" si="1"/>
        <v>B009</v>
      </c>
      <c r="B10" s="41" t="str">
        <f>VLOOKUP(C10,'UNIQUE1-item'!B:C,2,0)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Q10" t="b">
        <v>0</v>
      </c>
      <c r="R10" t="b">
        <v>0</v>
      </c>
      <c r="S10" t="b">
        <v>0</v>
      </c>
    </row>
    <row r="11" spans="1:32" ht="45" x14ac:dyDescent="0.4">
      <c r="A11" s="41" t="str">
        <f t="shared" si="1"/>
        <v>C010</v>
      </c>
      <c r="B11" s="41" t="str">
        <f>VLOOKUP(C11,'UNIQUE1-item'!B:C,2,0)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Q11" t="b">
        <v>0</v>
      </c>
      <c r="S11" t="b">
        <v>0</v>
      </c>
      <c r="U11" s="131" t="s">
        <v>837</v>
      </c>
    </row>
    <row r="12" spans="1:32" ht="24" x14ac:dyDescent="0.4">
      <c r="A12" s="41" t="str">
        <f t="shared" si="1"/>
        <v>C011</v>
      </c>
      <c r="B12" s="41" t="str">
        <f>VLOOKUP(C12,'UNIQUE1-item'!B:C,2,0)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Q12" t="b">
        <v>0</v>
      </c>
      <c r="S12" t="b">
        <v>0</v>
      </c>
    </row>
    <row r="13" spans="1:32" ht="24" x14ac:dyDescent="0.4">
      <c r="A13" s="41" t="str">
        <f t="shared" si="1"/>
        <v>C012</v>
      </c>
      <c r="B13" s="41" t="str">
        <f>VLOOKUP(C13,'UNIQUE1-item'!B:C,2,0)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Q13" t="b">
        <v>0</v>
      </c>
      <c r="S13" t="b">
        <v>0</v>
      </c>
    </row>
    <row r="14" spans="1:32" x14ac:dyDescent="0.4">
      <c r="A14" s="41" t="str">
        <f t="shared" si="1"/>
        <v>C013</v>
      </c>
      <c r="B14" s="41" t="str">
        <f>VLOOKUP(C14,'UNIQUE1-item'!B:C,2,0)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Q14" t="b">
        <v>0</v>
      </c>
      <c r="S14" t="b">
        <v>0</v>
      </c>
    </row>
    <row r="15" spans="1:32" x14ac:dyDescent="0.4">
      <c r="A15" s="41" t="str">
        <f t="shared" si="1"/>
        <v>C014</v>
      </c>
      <c r="B15" s="41" t="str">
        <f>VLOOKUP(C15,'UNIQUE1-item'!B:C,2,0)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Q15" t="b">
        <v>0</v>
      </c>
      <c r="S15" t="b">
        <v>0</v>
      </c>
    </row>
    <row r="16" spans="1:32" x14ac:dyDescent="0.4">
      <c r="A16" s="41" t="str">
        <f t="shared" si="1"/>
        <v>C015</v>
      </c>
      <c r="B16" s="41" t="str">
        <f>VLOOKUP(C16,'UNIQUE1-item'!B:C,2,0)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Q16" t="b">
        <v>0</v>
      </c>
      <c r="S16" t="b">
        <v>0</v>
      </c>
    </row>
    <row r="17" spans="1:19" x14ac:dyDescent="0.4">
      <c r="A17" s="41" t="str">
        <f t="shared" si="1"/>
        <v>C016</v>
      </c>
      <c r="B17" s="41" t="str">
        <f>VLOOKUP(C17,'UNIQUE1-item'!B:C,2,0)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Q17" t="b">
        <v>0</v>
      </c>
      <c r="S17" t="b">
        <v>0</v>
      </c>
    </row>
    <row r="18" spans="1:19" x14ac:dyDescent="0.4">
      <c r="A18" s="41" t="str">
        <f t="shared" si="1"/>
        <v>C017</v>
      </c>
      <c r="B18" s="41" t="str">
        <f>VLOOKUP(C18,'UNIQUE1-item'!B:C,2,0)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Q18" t="b">
        <v>1</v>
      </c>
      <c r="S18" t="b">
        <v>0</v>
      </c>
    </row>
    <row r="19" spans="1:19" x14ac:dyDescent="0.4">
      <c r="A19" s="41" t="str">
        <f t="shared" si="1"/>
        <v>C018</v>
      </c>
      <c r="B19" s="41" t="str">
        <f>VLOOKUP(C19,'UNIQUE1-item'!B:C,2,0)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Q19" t="b">
        <v>0</v>
      </c>
      <c r="S19" t="b">
        <v>0</v>
      </c>
    </row>
    <row r="20" spans="1:19" x14ac:dyDescent="0.4">
      <c r="A20" s="41" t="str">
        <f t="shared" si="1"/>
        <v>C019</v>
      </c>
      <c r="B20" s="41" t="str">
        <f>VLOOKUP(C20,'UNIQUE1-item'!B:C,2,0)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Q20" t="b">
        <v>0</v>
      </c>
      <c r="S20" t="b">
        <v>0</v>
      </c>
    </row>
    <row r="21" spans="1:19" x14ac:dyDescent="0.4">
      <c r="A21" s="41" t="str">
        <f t="shared" si="1"/>
        <v>C020</v>
      </c>
      <c r="B21" s="41" t="str">
        <f>VLOOKUP(C21,'UNIQUE1-item'!B:C,2,0)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Q21" t="b">
        <v>0</v>
      </c>
      <c r="S21" t="b">
        <v>0</v>
      </c>
    </row>
    <row r="22" spans="1:19" x14ac:dyDescent="0.4">
      <c r="A22" s="41" t="str">
        <f t="shared" si="1"/>
        <v>D021</v>
      </c>
      <c r="B22" s="41" t="str">
        <f>VLOOKUP(C22,'UNIQUE1-item'!B:C,2,0)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Q22" t="b">
        <v>0</v>
      </c>
    </row>
    <row r="23" spans="1:19" x14ac:dyDescent="0.4">
      <c r="A23" s="41" t="str">
        <f t="shared" si="1"/>
        <v>D022</v>
      </c>
      <c r="B23" s="41" t="str">
        <f>VLOOKUP(C23,'UNIQUE1-item'!B:C,2,0)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Q23" t="b">
        <v>0</v>
      </c>
    </row>
    <row r="24" spans="1:19" x14ac:dyDescent="0.4">
      <c r="A24" s="41" t="str">
        <f t="shared" si="1"/>
        <v>D023</v>
      </c>
      <c r="B24" s="41" t="str">
        <f>VLOOKUP(C24,'UNIQUE1-item'!B:C,2,0)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Q24" t="b">
        <v>0</v>
      </c>
    </row>
    <row r="25" spans="1:19" x14ac:dyDescent="0.4">
      <c r="A25" s="41" t="str">
        <f t="shared" si="1"/>
        <v>D024</v>
      </c>
      <c r="B25" s="41" t="str">
        <f>VLOOKUP(C25,'UNIQUE1-item'!B:C,2,0)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Q25" t="b">
        <v>0</v>
      </c>
    </row>
    <row r="26" spans="1:19" x14ac:dyDescent="0.4">
      <c r="A26" s="41" t="str">
        <f t="shared" si="1"/>
        <v>D025</v>
      </c>
      <c r="B26" s="41" t="str">
        <f>VLOOKUP(C26,'UNIQUE1-item'!B:C,2,0)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Q26" t="b">
        <v>0</v>
      </c>
    </row>
    <row r="27" spans="1:19" x14ac:dyDescent="0.4">
      <c r="A27" s="41" t="str">
        <f t="shared" si="1"/>
        <v>D026</v>
      </c>
      <c r="B27" s="41" t="str">
        <f>VLOOKUP(C27,'UNIQUE1-item'!B:C,2,0)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Q27" t="b">
        <v>0</v>
      </c>
    </row>
    <row r="28" spans="1:19" x14ac:dyDescent="0.4">
      <c r="A28" s="41" t="str">
        <f t="shared" si="1"/>
        <v>D027</v>
      </c>
      <c r="B28" s="41" t="str">
        <f>VLOOKUP(C28,'UNIQUE1-item'!B:C,2,0)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Q28" t="b">
        <v>0</v>
      </c>
    </row>
    <row r="29" spans="1:19" x14ac:dyDescent="0.4">
      <c r="A29" s="41" t="str">
        <f t="shared" si="1"/>
        <v>D028</v>
      </c>
      <c r="B29" s="41" t="str">
        <f>VLOOKUP(C29,'UNIQUE1-item'!B:C,2,0)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Q29" t="b">
        <v>0</v>
      </c>
    </row>
    <row r="30" spans="1:19" ht="30" x14ac:dyDescent="0.4">
      <c r="A30" s="41" t="str">
        <f t="shared" si="1"/>
        <v>D029</v>
      </c>
      <c r="B30" s="41" t="str">
        <f>VLOOKUP(C30,'UNIQUE1-item'!B:C,2,0)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Q30" t="b">
        <v>1</v>
      </c>
    </row>
    <row r="31" spans="1:19" ht="45" x14ac:dyDescent="0.4">
      <c r="A31" s="41" t="str">
        <f t="shared" si="1"/>
        <v>D030</v>
      </c>
      <c r="B31" s="41" t="str">
        <f>VLOOKUP(C31,'UNIQUE1-item'!B:C,2,0)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Q31" t="b">
        <v>0</v>
      </c>
    </row>
    <row r="32" spans="1:19" ht="45" x14ac:dyDescent="0.4">
      <c r="A32" s="41" t="str">
        <f t="shared" si="1"/>
        <v>D031</v>
      </c>
      <c r="B32" s="41" t="str">
        <f>VLOOKUP(C32,'UNIQUE1-item'!B:C,2,0)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Q32" t="b">
        <v>0</v>
      </c>
    </row>
    <row r="33" spans="1:17" ht="45" x14ac:dyDescent="0.4">
      <c r="A33" s="41" t="str">
        <f t="shared" si="1"/>
        <v>D032</v>
      </c>
      <c r="B33" s="41" t="str">
        <f>VLOOKUP(C33,'UNIQUE1-item'!B:C,2,0)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Q33" t="b">
        <v>0</v>
      </c>
    </row>
    <row r="34" spans="1:17" x14ac:dyDescent="0.4">
      <c r="A34" s="41" t="str">
        <f t="shared" si="1"/>
        <v>E033</v>
      </c>
      <c r="B34" s="41" t="str">
        <f>VLOOKUP(C34,'UNIQUE1-item'!B:C,2,0)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Q34" t="b">
        <v>0</v>
      </c>
    </row>
    <row r="35" spans="1:17" ht="30" x14ac:dyDescent="0.4">
      <c r="A35" s="41" t="str">
        <f t="shared" si="1"/>
        <v>E034</v>
      </c>
      <c r="B35" s="41" t="str">
        <f>VLOOKUP(C35,'UNIQUE1-item'!B:C,2,0)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Q35" t="b">
        <v>0</v>
      </c>
    </row>
    <row r="36" spans="1:17" ht="30" x14ac:dyDescent="0.4">
      <c r="A36" s="41" t="str">
        <f t="shared" si="1"/>
        <v>E035</v>
      </c>
      <c r="B36" s="41" t="str">
        <f>VLOOKUP(C36,'UNIQUE1-item'!B:C,2,0)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Q36" t="b">
        <v>0</v>
      </c>
    </row>
    <row r="37" spans="1:17" x14ac:dyDescent="0.4">
      <c r="A37" s="41" t="str">
        <f t="shared" si="1"/>
        <v>E036</v>
      </c>
      <c r="B37" s="41" t="str">
        <f>VLOOKUP(C37,'UNIQUE1-item'!B:C,2,0)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Q37" t="b">
        <v>0</v>
      </c>
    </row>
    <row r="38" spans="1:17" x14ac:dyDescent="0.4">
      <c r="A38" s="41" t="str">
        <f t="shared" si="1"/>
        <v>E037</v>
      </c>
      <c r="B38" s="41" t="str">
        <f>VLOOKUP(C38,'UNIQUE1-item'!B:C,2,0)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Q38" t="b">
        <v>0</v>
      </c>
    </row>
    <row r="39" spans="1:17" x14ac:dyDescent="0.4">
      <c r="A39" s="41" t="str">
        <f t="shared" si="1"/>
        <v>E038</v>
      </c>
      <c r="B39" s="41" t="str">
        <f>VLOOKUP(C39,'UNIQUE1-item'!B:C,2,0)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Q39" t="b">
        <v>0</v>
      </c>
    </row>
    <row r="40" spans="1:17" x14ac:dyDescent="0.4">
      <c r="A40" s="41" t="str">
        <f t="shared" si="1"/>
        <v>E039</v>
      </c>
      <c r="B40" s="41" t="str">
        <f>VLOOKUP(C40,'UNIQUE1-item'!B:C,2,0)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Q40" t="b">
        <v>0</v>
      </c>
    </row>
    <row r="41" spans="1:17" x14ac:dyDescent="0.4">
      <c r="A41" s="41" t="str">
        <f t="shared" si="1"/>
        <v>E040</v>
      </c>
      <c r="B41" s="41" t="str">
        <f>VLOOKUP(C41,'UNIQUE1-item'!B:C,2,0)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Q41" t="b">
        <v>0</v>
      </c>
    </row>
    <row r="42" spans="1:17" x14ac:dyDescent="0.4">
      <c r="A42" s="41" t="str">
        <f t="shared" si="1"/>
        <v>E041</v>
      </c>
      <c r="B42" s="41" t="str">
        <f>VLOOKUP(C42,'UNIQUE1-item'!B:C,2,0)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Q42" t="b">
        <v>1</v>
      </c>
    </row>
    <row r="43" spans="1:17" x14ac:dyDescent="0.4">
      <c r="A43" s="41" t="str">
        <f t="shared" si="1"/>
        <v>E042</v>
      </c>
      <c r="B43" s="41" t="str">
        <f>VLOOKUP(C43,'UNIQUE1-item'!B:C,2,0)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Q43" t="b">
        <v>0</v>
      </c>
    </row>
    <row r="44" spans="1:17" x14ac:dyDescent="0.4">
      <c r="A44" s="41" t="str">
        <f t="shared" si="1"/>
        <v>E043</v>
      </c>
      <c r="B44" s="41" t="str">
        <f>VLOOKUP(C44,'UNIQUE1-item'!B:C,2,0)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Q44" t="b">
        <v>0</v>
      </c>
    </row>
    <row r="45" spans="1:17" x14ac:dyDescent="0.4">
      <c r="A45" s="41" t="str">
        <f t="shared" si="1"/>
        <v>E044</v>
      </c>
      <c r="B45" s="41" t="str">
        <f>VLOOKUP(C45,'UNIQUE1-item'!B:C,2,0)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Q45" t="b">
        <v>0</v>
      </c>
    </row>
    <row r="46" spans="1:17" x14ac:dyDescent="0.4">
      <c r="A46" s="41" t="str">
        <f t="shared" si="1"/>
        <v>E045</v>
      </c>
      <c r="B46" s="41" t="str">
        <f>VLOOKUP(C46,'UNIQUE1-item'!B:C,2,0)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Q46" t="b">
        <v>0</v>
      </c>
    </row>
    <row r="47" spans="1:17" x14ac:dyDescent="0.4">
      <c r="A47" s="41" t="str">
        <f t="shared" si="1"/>
        <v>E046</v>
      </c>
      <c r="B47" s="41" t="str">
        <f>VLOOKUP(C47,'UNIQUE1-item'!B:C,2,0)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Q47" t="b">
        <v>0</v>
      </c>
    </row>
    <row r="48" spans="1:17" x14ac:dyDescent="0.4">
      <c r="A48" s="41" t="str">
        <f t="shared" si="1"/>
        <v>E047</v>
      </c>
      <c r="B48" s="41" t="str">
        <f>VLOOKUP(C48,'UNIQUE1-item'!B:C,2,0)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Q48" t="b">
        <v>0</v>
      </c>
    </row>
    <row r="49" spans="1:17" x14ac:dyDescent="0.4">
      <c r="A49" s="41" t="str">
        <f t="shared" si="1"/>
        <v>E048</v>
      </c>
      <c r="B49" s="41" t="str">
        <f>VLOOKUP(C49,'UNIQUE1-item'!B:C,2,0)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Q49" t="b">
        <v>0</v>
      </c>
    </row>
    <row r="50" spans="1:17" x14ac:dyDescent="0.4">
      <c r="A50" s="41" t="str">
        <f t="shared" si="1"/>
        <v>E049</v>
      </c>
      <c r="B50" s="41" t="str">
        <f>VLOOKUP(C50,'UNIQUE1-item'!B:C,2,0)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Q50" t="b">
        <v>0</v>
      </c>
    </row>
    <row r="51" spans="1:17" x14ac:dyDescent="0.4">
      <c r="A51" s="41" t="str">
        <f t="shared" si="1"/>
        <v>E050</v>
      </c>
      <c r="B51" s="41" t="str">
        <f>VLOOKUP(C51,'UNIQUE1-item'!B:C,2,0)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Q51" t="b">
        <v>0</v>
      </c>
    </row>
    <row r="52" spans="1:17" x14ac:dyDescent="0.4">
      <c r="A52" s="41" t="str">
        <f t="shared" si="1"/>
        <v>E051</v>
      </c>
      <c r="B52" s="41" t="str">
        <f>VLOOKUP(C52,'UNIQUE1-item'!B:C,2,0)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Q52" t="b">
        <v>0</v>
      </c>
    </row>
    <row r="53" spans="1:17" ht="30" x14ac:dyDescent="0.4">
      <c r="A53" s="41" t="str">
        <f t="shared" si="1"/>
        <v>E052</v>
      </c>
      <c r="B53" s="41" t="str">
        <f>VLOOKUP(C53,'UNIQUE1-item'!B:C,2,0)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Q53" t="b">
        <v>0</v>
      </c>
    </row>
    <row r="54" spans="1:17" x14ac:dyDescent="0.4">
      <c r="A54" s="41" t="str">
        <f t="shared" si="1"/>
        <v>E053</v>
      </c>
      <c r="B54" s="41" t="str">
        <f>VLOOKUP(C54,'UNIQUE1-item'!B:C,2,0)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47">
        <v>37377</v>
      </c>
      <c r="J54" s="96"/>
      <c r="K54" s="49" t="s">
        <v>812</v>
      </c>
      <c r="Q54" t="b">
        <v>1</v>
      </c>
    </row>
    <row r="55" spans="1:17" x14ac:dyDescent="0.4">
      <c r="Q55" t="b">
        <v>0</v>
      </c>
    </row>
    <row r="56" spans="1:17" x14ac:dyDescent="0.4">
      <c r="Q56" t="b">
        <v>0</v>
      </c>
    </row>
    <row r="57" spans="1:17" x14ac:dyDescent="0.4">
      <c r="Q57" t="b">
        <v>0</v>
      </c>
    </row>
    <row r="58" spans="1:17" x14ac:dyDescent="0.4">
      <c r="Q58" t="b">
        <v>0</v>
      </c>
    </row>
  </sheetData>
  <phoneticPr fontId="15" type="noConversion"/>
  <conditionalFormatting sqref="C1:J10">
    <cfRule type="expression" dxfId="72" priority="55">
      <formula>#REF!="程式組"</formula>
    </cfRule>
    <cfRule type="expression" dxfId="71" priority="56">
      <formula>#REF!="網路組"</formula>
    </cfRule>
  </conditionalFormatting>
  <conditionalFormatting sqref="C1:J21">
    <cfRule type="expression" dxfId="70" priority="57">
      <formula>#REF!="作業組"</formula>
    </cfRule>
    <cfRule type="expression" dxfId="69" priority="58">
      <formula>#REF!="教學組"</formula>
    </cfRule>
    <cfRule type="expression" dxfId="68" priority="59">
      <formula>#REF!="行政室"</formula>
    </cfRule>
  </conditionalFormatting>
  <conditionalFormatting sqref="C11:J21">
    <cfRule type="expression" dxfId="67" priority="60">
      <formula>#REF!="程式組"</formula>
    </cfRule>
    <cfRule type="expression" dxfId="66" priority="61">
      <formula>#REF!="網路組"</formula>
    </cfRule>
  </conditionalFormatting>
  <conditionalFormatting sqref="I1:I65522">
    <cfRule type="cellIs" dxfId="65" priority="54" stopIfTrue="1" operator="notEqual">
      <formula>#REF!</formula>
    </cfRule>
  </conditionalFormatting>
  <conditionalFormatting sqref="N1 U1:AF1 C1:K54 C55:E58 J55:K58 C59:K1048576">
    <cfRule type="expression" dxfId="64" priority="49">
      <formula>$A1="程式組"</formula>
    </cfRule>
    <cfRule type="expression" dxfId="63" priority="50">
      <formula>$A1="網路組"</formula>
    </cfRule>
    <cfRule type="expression" dxfId="62" priority="51">
      <formula>$A1="作業組"</formula>
    </cfRule>
    <cfRule type="expression" dxfId="61" priority="52">
      <formula>$A1="教學組"</formula>
    </cfRule>
    <cfRule type="expression" dxfId="60" priority="53">
      <formula>$A1="行政室"</formula>
    </cfRule>
  </conditionalFormatting>
  <conditionalFormatting sqref="N1 U1:AF1">
    <cfRule type="cellIs" dxfId="59" priority="38" stopIfTrue="1" operator="notEqual">
      <formula>#REF!</formula>
    </cfRule>
    <cfRule type="expression" dxfId="58" priority="39">
      <formula>#REF!="程式組"</formula>
    </cfRule>
    <cfRule type="expression" dxfId="57" priority="40">
      <formula>#REF!="網路組"</formula>
    </cfRule>
    <cfRule type="expression" dxfId="56" priority="41">
      <formula>#REF!="作業組"</formula>
    </cfRule>
    <cfRule type="expression" dxfId="55" priority="42">
      <formula>#REF!="教學組"</formula>
    </cfRule>
    <cfRule type="expression" dxfId="54" priority="43">
      <formula>#REF!="行政室"</formula>
    </cfRule>
  </conditionalFormatting>
  <conditionalFormatting sqref="N1">
    <cfRule type="expression" dxfId="53" priority="33">
      <formula>#REF!="程式組"</formula>
    </cfRule>
    <cfRule type="expression" dxfId="52" priority="34">
      <formula>#REF!="網路組"</formula>
    </cfRule>
    <cfRule type="expression" dxfId="51" priority="35">
      <formula>#REF!="作業組"</formula>
    </cfRule>
    <cfRule type="expression" dxfId="50" priority="36">
      <formula>#REF!="教學組"</formula>
    </cfRule>
    <cfRule type="expression" dxfId="49" priority="37">
      <formula>#REF!="行政室"</formula>
    </cfRule>
  </conditionalFormatting>
  <conditionalFormatting sqref="V1:AF1">
    <cfRule type="expression" dxfId="48" priority="44">
      <formula>#REF!="程式組"</formula>
    </cfRule>
  </conditionalFormatting>
  <dataValidations count="2">
    <dataValidation type="list" allowBlank="1" showInputMessage="1" showErrorMessage="1" sqref="X2 N2" xr:uid="{6F319B8A-8991-495B-84C6-179E3D857AE4}">
      <formula1>OFFSET(組別,1,0,COUNTA(組別)-1,1)</formula1>
    </dataValidation>
    <dataValidation type="list" allowBlank="1" showInputMessage="1" showErrorMessage="1" sqref="Q2" xr:uid="{5F190D44-7BEE-499F-9877-377F9DF908A6}">
      <formula1>"1,2,3,4,5,6,7,8,9,10,11,12"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9029C2E-9AA0-48F2-9084-AC01D3806B7F}">
          <x14:formula1>
            <xm:f>'UNIQUE1-item'!$B$2:$B$6</xm:f>
          </x14:formula1>
          <xm:sqref>R2</xm:sqref>
        </x14:dataValidation>
        <x14:dataValidation type="list" allowBlank="1" showInputMessage="1" showErrorMessage="1" xr:uid="{C3F405DE-B472-4887-B1BB-4305718412A5}">
          <x14:formula1>
            <xm:f>'UNIQUE1-item'!$D$2:$D$17</xm:f>
          </x14:formula1>
          <xm:sqref>S2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9FDFE-BF0B-4FFD-9FF9-0FA2739B81A2}">
  <sheetPr>
    <tabColor theme="7" tint="0.59999389629810485"/>
  </sheetPr>
  <dimension ref="A1:AG58"/>
  <sheetViews>
    <sheetView workbookViewId="0">
      <selection activeCell="V17" sqref="V17"/>
    </sheetView>
  </sheetViews>
  <sheetFormatPr defaultRowHeight="16.75" x14ac:dyDescent="0.4"/>
  <cols>
    <col min="1" max="1" width="5.6640625" style="36" customWidth="1"/>
    <col min="2" max="2" width="9.83203125" style="36" customWidth="1"/>
    <col min="3" max="3" width="9.4140625" style="98" customWidth="1"/>
    <col min="4" max="4" width="8.6640625" style="98"/>
    <col min="5" max="5" width="12.08203125" style="98" customWidth="1"/>
    <col min="6" max="6" width="7.5" style="99" hidden="1" customWidth="1"/>
    <col min="7" max="7" width="8.08203125" style="98" hidden="1" customWidth="1"/>
    <col min="8" max="8" width="7.6640625" style="99" hidden="1" customWidth="1"/>
    <col min="9" max="9" width="11.5" style="100" bestFit="1" customWidth="1"/>
    <col min="10" max="10" width="5.5" style="99" bestFit="1" customWidth="1"/>
    <col min="11" max="11" width="4.33203125" style="22" customWidth="1"/>
    <col min="12" max="13" width="4.58203125" customWidth="1"/>
    <col min="15" max="15" width="13.83203125" customWidth="1"/>
    <col min="16" max="16" width="6.33203125" customWidth="1"/>
    <col min="17" max="17" width="10.58203125" customWidth="1"/>
    <col min="18" max="18" width="7.58203125" customWidth="1"/>
    <col min="19" max="19" width="8" customWidth="1"/>
    <col min="20" max="20" width="9.58203125" customWidth="1"/>
    <col min="21" max="21" width="11.08203125" bestFit="1" customWidth="1"/>
    <col min="22" max="22" width="6.83203125" customWidth="1"/>
    <col min="23" max="23" width="6.08203125" customWidth="1"/>
    <col min="26" max="26" width="8.5" customWidth="1"/>
    <col min="27" max="27" width="7.33203125" customWidth="1"/>
    <col min="28" max="28" width="7.83203125" customWidth="1"/>
    <col min="29" max="29" width="7.6640625" customWidth="1"/>
    <col min="30" max="30" width="10.5" customWidth="1"/>
    <col min="31" max="31" width="5.83203125" bestFit="1" customWidth="1"/>
    <col min="32" max="32" width="3.58203125" bestFit="1" customWidth="1"/>
    <col min="33" max="33" width="10.75" bestFit="1" customWidth="1"/>
  </cols>
  <sheetData>
    <row r="1" spans="1:33" ht="30" x14ac:dyDescent="0.4">
      <c r="A1" s="31" t="s">
        <v>621</v>
      </c>
      <c r="B1" s="31" t="s">
        <v>622</v>
      </c>
      <c r="C1" s="32" t="s">
        <v>623</v>
      </c>
      <c r="D1" s="32" t="s">
        <v>624</v>
      </c>
      <c r="E1" s="32" t="s">
        <v>625</v>
      </c>
      <c r="F1" s="32" t="s">
        <v>626</v>
      </c>
      <c r="G1" s="33" t="s">
        <v>627</v>
      </c>
      <c r="H1" s="32" t="s">
        <v>628</v>
      </c>
      <c r="I1" s="34" t="s">
        <v>629</v>
      </c>
      <c r="J1" s="32" t="s">
        <v>630</v>
      </c>
      <c r="K1" s="35" t="s">
        <v>631</v>
      </c>
      <c r="N1" s="116" t="s">
        <v>623</v>
      </c>
      <c r="O1" t="s">
        <v>826</v>
      </c>
      <c r="P1" s="127"/>
      <c r="Q1" s="130" t="s">
        <v>824</v>
      </c>
      <c r="R1" s="130" t="s">
        <v>835</v>
      </c>
      <c r="S1" s="130" t="s">
        <v>836</v>
      </c>
      <c r="T1" s="127"/>
      <c r="U1" s="34" t="s">
        <v>824</v>
      </c>
      <c r="V1" s="32" t="str">
        <f>A1</f>
        <v>ID</v>
      </c>
      <c r="W1" s="32" t="str">
        <f t="shared" ref="W1:AF1" si="0">B1</f>
        <v>Code_dpt</v>
      </c>
      <c r="X1" s="32" t="str">
        <f t="shared" si="0"/>
        <v>組別</v>
      </c>
      <c r="Y1" s="32" t="str">
        <f t="shared" si="0"/>
        <v>姓名</v>
      </c>
      <c r="Z1" s="32" t="str">
        <f t="shared" si="0"/>
        <v>職稱</v>
      </c>
      <c r="AA1" s="32" t="str">
        <f t="shared" si="0"/>
        <v>電話</v>
      </c>
      <c r="AB1" s="32" t="str">
        <f t="shared" si="0"/>
        <v>email</v>
      </c>
      <c r="AC1" s="32" t="str">
        <f t="shared" si="0"/>
        <v>辦公室</v>
      </c>
      <c r="AD1" s="32" t="str">
        <f t="shared" si="0"/>
        <v>到職日期</v>
      </c>
      <c r="AE1" s="32" t="str">
        <f t="shared" si="0"/>
        <v>備註</v>
      </c>
      <c r="AF1" s="32" t="str">
        <f t="shared" si="0"/>
        <v>NO</v>
      </c>
      <c r="AG1" s="34" t="s">
        <v>839</v>
      </c>
    </row>
    <row r="2" spans="1:33" ht="46.3" x14ac:dyDescent="0.4">
      <c r="A2" s="41" t="str">
        <f>B2&amp;TEXT(ROW()-1,"000")</f>
        <v>A001</v>
      </c>
      <c r="B2" s="41" t="str">
        <f>VLOOKUP(C2,'UNIQUE1-item'!B:C,2,0)</f>
        <v>A</v>
      </c>
      <c r="C2" s="42" t="s">
        <v>632</v>
      </c>
      <c r="D2" s="43" t="s">
        <v>633</v>
      </c>
      <c r="E2" s="44" t="s">
        <v>634</v>
      </c>
      <c r="F2" s="45">
        <v>65001</v>
      </c>
      <c r="G2" s="46" t="s">
        <v>635</v>
      </c>
      <c r="H2" s="45">
        <v>220</v>
      </c>
      <c r="I2" s="47">
        <v>35796</v>
      </c>
      <c r="J2" s="48"/>
      <c r="K2" s="49" t="s">
        <v>636</v>
      </c>
      <c r="N2" t="s">
        <v>632</v>
      </c>
      <c r="O2" s="126" t="s">
        <v>823</v>
      </c>
      <c r="P2" s="114"/>
      <c r="Q2" s="129">
        <v>1</v>
      </c>
      <c r="R2" t="s">
        <v>632</v>
      </c>
      <c r="S2" s="114" t="s">
        <v>634</v>
      </c>
      <c r="T2" s="114"/>
      <c r="U2" t="e" cm="1">
        <f t="array" ref="U2">_xlfn._xlws.FILTER(staff,(MONTH(到職日期)=Q2)*(組別=R2)*(職稱=S2),"本月無資料")</f>
        <v>#N/A</v>
      </c>
      <c r="V2" t="str" cm="1">
        <f t="array" ref="V2:AF6">_xlfn._xlws.SORT(_xlfn._xlws.FILTER(staff,MONTH(到職日期)=Q2,"本月無資料"),1,1,FALSE)</f>
        <v>A001</v>
      </c>
      <c r="W2" t="str">
        <v>A</v>
      </c>
      <c r="X2" t="str">
        <v>行政室</v>
      </c>
      <c r="Y2" t="str">
        <v>顏嗣鈞</v>
      </c>
      <c r="Z2" t="str">
        <v>主任</v>
      </c>
      <c r="AA2">
        <v>65001</v>
      </c>
      <c r="AB2" t="str">
        <v>hcyen@ntu.edu.tw</v>
      </c>
      <c r="AC2">
        <v>220</v>
      </c>
      <c r="AD2" s="128">
        <v>35796</v>
      </c>
      <c r="AE2">
        <v>0</v>
      </c>
      <c r="AF2" t="str">
        <v>01</v>
      </c>
    </row>
    <row r="3" spans="1:33" x14ac:dyDescent="0.4">
      <c r="A3" s="41" t="str">
        <f t="shared" ref="A3:A54" si="1">B3&amp;TEXT(ROW()-1,"000")</f>
        <v>A002</v>
      </c>
      <c r="B3" s="41" t="str">
        <f>VLOOKUP(C3,'UNIQUE1-item'!B:C,2,0)</f>
        <v>A</v>
      </c>
      <c r="C3" s="42" t="s">
        <v>632</v>
      </c>
      <c r="D3" s="55" t="s">
        <v>640</v>
      </c>
      <c r="E3" s="56" t="s">
        <v>641</v>
      </c>
      <c r="F3" s="55">
        <v>65050</v>
      </c>
      <c r="G3" s="57" t="s">
        <v>642</v>
      </c>
      <c r="H3" s="55">
        <v>216</v>
      </c>
      <c r="I3" s="47">
        <v>35827</v>
      </c>
      <c r="J3" s="55"/>
      <c r="K3" s="49" t="s">
        <v>643</v>
      </c>
      <c r="V3" t="str">
        <v>C013</v>
      </c>
      <c r="W3" t="str">
        <v>C</v>
      </c>
      <c r="X3" t="str">
        <v>作業組</v>
      </c>
      <c r="Y3" t="str">
        <v>張素芬</v>
      </c>
      <c r="Z3" t="str">
        <v>幹事</v>
      </c>
      <c r="AA3">
        <v>65059</v>
      </c>
      <c r="AB3" t="str">
        <v>michellecheung@ntu.edu.tw</v>
      </c>
      <c r="AC3">
        <v>109</v>
      </c>
      <c r="AD3" s="128">
        <v>36161</v>
      </c>
      <c r="AE3">
        <v>0</v>
      </c>
      <c r="AF3" t="str">
        <v>13</v>
      </c>
    </row>
    <row r="4" spans="1:33" x14ac:dyDescent="0.4">
      <c r="A4" s="41" t="str">
        <f t="shared" si="1"/>
        <v>A003</v>
      </c>
      <c r="B4" s="41" t="str">
        <f>VLOOKUP(C4,'UNIQUE1-item'!B:C,2,0)</f>
        <v>A</v>
      </c>
      <c r="C4" s="42" t="s">
        <v>632</v>
      </c>
      <c r="D4" s="58" t="s">
        <v>644</v>
      </c>
      <c r="E4" s="59" t="s">
        <v>645</v>
      </c>
      <c r="F4" s="58">
        <v>65046</v>
      </c>
      <c r="G4" s="57" t="s">
        <v>646</v>
      </c>
      <c r="H4" s="55">
        <v>216</v>
      </c>
      <c r="I4" s="47">
        <v>35855</v>
      </c>
      <c r="J4" s="55"/>
      <c r="K4" s="49" t="s">
        <v>647</v>
      </c>
      <c r="V4" t="str">
        <v>D025</v>
      </c>
      <c r="W4" t="str">
        <v>D</v>
      </c>
      <c r="X4" t="str">
        <v>網路組</v>
      </c>
      <c r="Y4" t="str">
        <v>游子興</v>
      </c>
      <c r="Z4" t="str">
        <v>副理</v>
      </c>
      <c r="AA4">
        <v>65008</v>
      </c>
      <c r="AB4" t="str">
        <v>davisyou@ntu.edu.tw</v>
      </c>
      <c r="AC4">
        <v>411</v>
      </c>
      <c r="AD4" s="128">
        <v>36526</v>
      </c>
      <c r="AE4">
        <v>0</v>
      </c>
      <c r="AF4" t="str">
        <v>25</v>
      </c>
    </row>
    <row r="5" spans="1:33" x14ac:dyDescent="0.4">
      <c r="A5" s="41" t="str">
        <f t="shared" si="1"/>
        <v>A004</v>
      </c>
      <c r="B5" s="41" t="str">
        <f>VLOOKUP(C5,'UNIQUE1-item'!B:C,2,0)</f>
        <v>A</v>
      </c>
      <c r="C5" s="42" t="s">
        <v>632</v>
      </c>
      <c r="D5" s="55" t="s">
        <v>648</v>
      </c>
      <c r="E5" s="59" t="s">
        <v>649</v>
      </c>
      <c r="F5" s="55">
        <v>65048</v>
      </c>
      <c r="G5" s="57" t="s">
        <v>650</v>
      </c>
      <c r="H5" s="55">
        <v>216</v>
      </c>
      <c r="I5" s="47">
        <v>35886</v>
      </c>
      <c r="J5" s="55"/>
      <c r="K5" s="49" t="s">
        <v>651</v>
      </c>
      <c r="V5" t="str">
        <v>E037</v>
      </c>
      <c r="W5" t="str">
        <v>E</v>
      </c>
      <c r="X5" t="str">
        <v>程式組</v>
      </c>
      <c r="Y5">
        <v>0</v>
      </c>
      <c r="Z5">
        <v>0</v>
      </c>
      <c r="AA5">
        <v>65040</v>
      </c>
      <c r="AB5">
        <v>0</v>
      </c>
      <c r="AC5">
        <v>200</v>
      </c>
      <c r="AD5" s="128">
        <v>36892</v>
      </c>
      <c r="AE5">
        <v>0</v>
      </c>
      <c r="AF5" t="str">
        <v>37</v>
      </c>
    </row>
    <row r="6" spans="1:33" x14ac:dyDescent="0.4">
      <c r="A6" s="41" t="str">
        <f t="shared" si="1"/>
        <v>A005</v>
      </c>
      <c r="B6" s="41" t="str">
        <f>VLOOKUP(C6,'UNIQUE1-item'!B:C,2,0)</f>
        <v>A</v>
      </c>
      <c r="C6" s="42" t="s">
        <v>632</v>
      </c>
      <c r="D6" s="60" t="s">
        <v>652</v>
      </c>
      <c r="E6" s="59" t="s">
        <v>653</v>
      </c>
      <c r="F6" s="61">
        <v>65049</v>
      </c>
      <c r="G6" s="62" t="s">
        <v>654</v>
      </c>
      <c r="H6" s="61">
        <v>216</v>
      </c>
      <c r="I6" s="47">
        <v>35916</v>
      </c>
      <c r="J6" s="61"/>
      <c r="K6" s="49" t="s">
        <v>655</v>
      </c>
      <c r="Q6" t="b" cm="1">
        <f t="array" ref="Q6:Q58">MONTH(I2:I54)=Q2</f>
        <v>1</v>
      </c>
      <c r="R6" t="b" cm="1">
        <f t="array" ref="R6:R10">組別=R2</f>
        <v>1</v>
      </c>
      <c r="S6" t="b" cm="1">
        <f t="array" ref="S6:S21">職稱=S2</f>
        <v>1</v>
      </c>
      <c r="V6" t="str">
        <v>E049</v>
      </c>
      <c r="W6" t="str">
        <v>E</v>
      </c>
      <c r="X6" t="str">
        <v>程式組</v>
      </c>
      <c r="Y6" t="str">
        <v>葉崇志</v>
      </c>
      <c r="Z6" t="str">
        <v>幹事</v>
      </c>
      <c r="AA6">
        <v>65056</v>
      </c>
      <c r="AB6" t="str">
        <v>chungchih@ntu.edu.tw</v>
      </c>
      <c r="AC6">
        <v>316</v>
      </c>
      <c r="AD6" s="128">
        <v>37257</v>
      </c>
      <c r="AE6">
        <v>0</v>
      </c>
      <c r="AF6" t="str">
        <v>49</v>
      </c>
    </row>
    <row r="7" spans="1:33" x14ac:dyDescent="0.4">
      <c r="A7" s="41" t="str">
        <f t="shared" si="1"/>
        <v>B006</v>
      </c>
      <c r="B7" s="41" t="str">
        <f>VLOOKUP(C7,'UNIQUE1-item'!B:C,2,0)</f>
        <v>B</v>
      </c>
      <c r="C7" s="42" t="s">
        <v>658</v>
      </c>
      <c r="D7" s="55" t="s">
        <v>659</v>
      </c>
      <c r="E7" s="59" t="s">
        <v>660</v>
      </c>
      <c r="F7" s="61">
        <v>65005</v>
      </c>
      <c r="G7" s="64" t="s">
        <v>661</v>
      </c>
      <c r="H7" s="61">
        <v>209</v>
      </c>
      <c r="I7" s="47">
        <v>35947</v>
      </c>
      <c r="J7" s="61"/>
      <c r="K7" s="49" t="s">
        <v>662</v>
      </c>
      <c r="Q7" t="b">
        <v>0</v>
      </c>
      <c r="R7" t="b">
        <v>0</v>
      </c>
      <c r="S7" t="b">
        <v>0</v>
      </c>
    </row>
    <row r="8" spans="1:33" x14ac:dyDescent="0.4">
      <c r="A8" s="41" t="str">
        <f t="shared" si="1"/>
        <v>B007</v>
      </c>
      <c r="B8" s="41" t="str">
        <f>VLOOKUP(C8,'UNIQUE1-item'!B:C,2,0)</f>
        <v>B</v>
      </c>
      <c r="C8" s="42" t="s">
        <v>658</v>
      </c>
      <c r="D8" s="43" t="s">
        <v>663</v>
      </c>
      <c r="E8" s="65" t="s">
        <v>664</v>
      </c>
      <c r="F8" s="43">
        <v>65047</v>
      </c>
      <c r="G8" s="66" t="s">
        <v>665</v>
      </c>
      <c r="H8" s="45">
        <v>216</v>
      </c>
      <c r="I8" s="47">
        <v>35977</v>
      </c>
      <c r="J8" s="45"/>
      <c r="K8" s="49" t="s">
        <v>666</v>
      </c>
      <c r="Q8" t="b">
        <v>0</v>
      </c>
      <c r="R8" t="b">
        <v>0</v>
      </c>
      <c r="S8" t="b">
        <v>0</v>
      </c>
    </row>
    <row r="9" spans="1:33" x14ac:dyDescent="0.4">
      <c r="A9" s="41" t="str">
        <f t="shared" si="1"/>
        <v>B008</v>
      </c>
      <c r="B9" s="41" t="str">
        <f>VLOOKUP(C9,'UNIQUE1-item'!B:C,2,0)</f>
        <v>B</v>
      </c>
      <c r="C9" s="42" t="s">
        <v>658</v>
      </c>
      <c r="D9" s="55" t="s">
        <v>667</v>
      </c>
      <c r="E9" s="59" t="s">
        <v>641</v>
      </c>
      <c r="F9" s="55">
        <v>65031</v>
      </c>
      <c r="G9" s="57" t="s">
        <v>668</v>
      </c>
      <c r="H9" s="55">
        <v>318</v>
      </c>
      <c r="I9" s="47">
        <v>36008</v>
      </c>
      <c r="J9" s="55"/>
      <c r="K9" s="49" t="s">
        <v>669</v>
      </c>
      <c r="Q9" t="b">
        <v>0</v>
      </c>
      <c r="R9" t="b">
        <v>0</v>
      </c>
      <c r="S9" t="b">
        <v>0</v>
      </c>
    </row>
    <row r="10" spans="1:33" x14ac:dyDescent="0.4">
      <c r="A10" s="41" t="str">
        <f t="shared" si="1"/>
        <v>B009</v>
      </c>
      <c r="B10" s="41" t="str">
        <f>VLOOKUP(C10,'UNIQUE1-item'!B:C,2,0)</f>
        <v>B</v>
      </c>
      <c r="C10" s="42" t="s">
        <v>658</v>
      </c>
      <c r="D10" s="55" t="s">
        <v>670</v>
      </c>
      <c r="E10" s="59" t="s">
        <v>641</v>
      </c>
      <c r="F10" s="55">
        <v>55448</v>
      </c>
      <c r="G10" s="57" t="s">
        <v>671</v>
      </c>
      <c r="H10" s="55">
        <v>318</v>
      </c>
      <c r="I10" s="47">
        <v>36039</v>
      </c>
      <c r="J10" s="67"/>
      <c r="K10" s="49" t="s">
        <v>672</v>
      </c>
      <c r="Q10" t="b">
        <v>0</v>
      </c>
      <c r="R10" t="b">
        <v>0</v>
      </c>
      <c r="S10" t="b">
        <v>0</v>
      </c>
    </row>
    <row r="11" spans="1:33" ht="45" x14ac:dyDescent="0.4">
      <c r="A11" s="41" t="str">
        <f t="shared" si="1"/>
        <v>C010</v>
      </c>
      <c r="B11" s="41" t="str">
        <f>VLOOKUP(C11,'UNIQUE1-item'!B:C,2,0)</f>
        <v>C</v>
      </c>
      <c r="C11" s="42" t="s">
        <v>673</v>
      </c>
      <c r="D11" s="43" t="s">
        <v>674</v>
      </c>
      <c r="E11" s="44" t="s">
        <v>660</v>
      </c>
      <c r="F11" s="45">
        <v>65004</v>
      </c>
      <c r="G11" s="68" t="s">
        <v>675</v>
      </c>
      <c r="H11" s="45">
        <v>213</v>
      </c>
      <c r="I11" s="47">
        <v>36069</v>
      </c>
      <c r="J11" s="45"/>
      <c r="K11" s="49" t="s">
        <v>676</v>
      </c>
      <c r="Q11" t="b">
        <v>0</v>
      </c>
      <c r="S11" t="b">
        <v>0</v>
      </c>
      <c r="U11" s="131" t="s">
        <v>837</v>
      </c>
    </row>
    <row r="12" spans="1:33" ht="24" x14ac:dyDescent="0.4">
      <c r="A12" s="41" t="str">
        <f t="shared" si="1"/>
        <v>C011</v>
      </c>
      <c r="B12" s="41" t="str">
        <f>VLOOKUP(C12,'UNIQUE1-item'!B:C,2,0)</f>
        <v>C</v>
      </c>
      <c r="C12" s="42" t="s">
        <v>673</v>
      </c>
      <c r="D12" s="55" t="s">
        <v>677</v>
      </c>
      <c r="E12" s="69" t="s">
        <v>678</v>
      </c>
      <c r="F12" s="55">
        <v>65026</v>
      </c>
      <c r="G12" s="57" t="s">
        <v>679</v>
      </c>
      <c r="H12" s="55">
        <v>403</v>
      </c>
      <c r="I12" s="47">
        <v>36100</v>
      </c>
      <c r="J12" s="55"/>
      <c r="K12" s="49" t="s">
        <v>680</v>
      </c>
      <c r="Q12" t="b">
        <v>0</v>
      </c>
      <c r="S12" t="b">
        <v>0</v>
      </c>
    </row>
    <row r="13" spans="1:33" ht="24" x14ac:dyDescent="0.4">
      <c r="A13" s="41" t="str">
        <f t="shared" si="1"/>
        <v>C012</v>
      </c>
      <c r="B13" s="41" t="str">
        <f>VLOOKUP(C13,'UNIQUE1-item'!B:C,2,0)</f>
        <v>C</v>
      </c>
      <c r="C13" s="42" t="s">
        <v>673</v>
      </c>
      <c r="D13" s="55" t="s">
        <v>681</v>
      </c>
      <c r="E13" s="69" t="s">
        <v>678</v>
      </c>
      <c r="F13" s="55">
        <v>65034</v>
      </c>
      <c r="G13" s="57" t="s">
        <v>682</v>
      </c>
      <c r="H13" s="55">
        <v>301</v>
      </c>
      <c r="I13" s="47">
        <v>36130</v>
      </c>
      <c r="J13" s="55"/>
      <c r="K13" s="49" t="s">
        <v>683</v>
      </c>
      <c r="Q13" t="b">
        <v>0</v>
      </c>
      <c r="S13" t="b">
        <v>0</v>
      </c>
    </row>
    <row r="14" spans="1:33" x14ac:dyDescent="0.4">
      <c r="A14" s="41" t="str">
        <f t="shared" si="1"/>
        <v>C013</v>
      </c>
      <c r="B14" s="41" t="str">
        <f>VLOOKUP(C14,'UNIQUE1-item'!B:C,2,0)</f>
        <v>C</v>
      </c>
      <c r="C14" s="42" t="s">
        <v>673</v>
      </c>
      <c r="D14" s="70" t="s">
        <v>684</v>
      </c>
      <c r="E14" s="69" t="s">
        <v>641</v>
      </c>
      <c r="F14" s="58">
        <v>65059</v>
      </c>
      <c r="G14" s="57" t="s">
        <v>685</v>
      </c>
      <c r="H14" s="55">
        <v>109</v>
      </c>
      <c r="I14" s="47">
        <v>36161</v>
      </c>
      <c r="J14" s="71"/>
      <c r="K14" s="49" t="s">
        <v>686</v>
      </c>
      <c r="Q14" t="b">
        <v>0</v>
      </c>
      <c r="S14" t="b">
        <v>0</v>
      </c>
    </row>
    <row r="15" spans="1:33" x14ac:dyDescent="0.4">
      <c r="A15" s="41" t="str">
        <f t="shared" si="1"/>
        <v>C014</v>
      </c>
      <c r="B15" s="41" t="str">
        <f>VLOOKUP(C15,'UNIQUE1-item'!B:C,2,0)</f>
        <v>C</v>
      </c>
      <c r="C15" s="42" t="s">
        <v>673</v>
      </c>
      <c r="D15" s="55" t="s">
        <v>687</v>
      </c>
      <c r="E15" s="59" t="s">
        <v>641</v>
      </c>
      <c r="F15" s="55">
        <v>65016</v>
      </c>
      <c r="G15" s="72" t="s">
        <v>688</v>
      </c>
      <c r="H15" s="55">
        <v>109</v>
      </c>
      <c r="I15" s="47">
        <v>36192</v>
      </c>
      <c r="J15" s="55"/>
      <c r="K15" s="49" t="s">
        <v>689</v>
      </c>
      <c r="Q15" t="b">
        <v>0</v>
      </c>
      <c r="S15" t="b">
        <v>0</v>
      </c>
    </row>
    <row r="16" spans="1:33" ht="30" x14ac:dyDescent="0.4">
      <c r="A16" s="41" t="str">
        <f t="shared" si="1"/>
        <v>C015</v>
      </c>
      <c r="B16" s="41" t="str">
        <f>VLOOKUP(C16,'UNIQUE1-item'!B:C,2,0)</f>
        <v>C</v>
      </c>
      <c r="C16" s="42" t="s">
        <v>673</v>
      </c>
      <c r="D16" s="58" t="s">
        <v>690</v>
      </c>
      <c r="E16" s="59" t="s">
        <v>641</v>
      </c>
      <c r="F16" s="73">
        <v>65519</v>
      </c>
      <c r="G16" s="57" t="s">
        <v>691</v>
      </c>
      <c r="H16" s="55">
        <v>315</v>
      </c>
      <c r="I16" s="47">
        <v>36220</v>
      </c>
      <c r="J16" s="55"/>
      <c r="K16" s="49" t="s">
        <v>692</v>
      </c>
      <c r="Q16" t="b">
        <v>0</v>
      </c>
      <c r="S16" t="b">
        <v>0</v>
      </c>
      <c r="U16" s="34" t="s">
        <v>824</v>
      </c>
      <c r="V16" s="32" t="str">
        <f>A1</f>
        <v>ID</v>
      </c>
      <c r="W16" s="32" t="str">
        <f t="shared" ref="W16:AF16" si="2">B1</f>
        <v>Code_dpt</v>
      </c>
      <c r="X16" s="32" t="str">
        <f t="shared" si="2"/>
        <v>組別</v>
      </c>
      <c r="Y16" s="32" t="str">
        <f t="shared" si="2"/>
        <v>姓名</v>
      </c>
      <c r="Z16" s="32" t="str">
        <f t="shared" si="2"/>
        <v>職稱</v>
      </c>
      <c r="AA16" s="32" t="str">
        <f t="shared" si="2"/>
        <v>電話</v>
      </c>
      <c r="AB16" s="32" t="str">
        <f t="shared" si="2"/>
        <v>email</v>
      </c>
      <c r="AC16" s="32" t="str">
        <f t="shared" si="2"/>
        <v>辦公室</v>
      </c>
      <c r="AD16" s="32" t="str">
        <f t="shared" si="2"/>
        <v>到職日期</v>
      </c>
      <c r="AE16" s="32" t="str">
        <f t="shared" si="2"/>
        <v>備註</v>
      </c>
      <c r="AF16" s="32" t="str">
        <f t="shared" si="2"/>
        <v>NO</v>
      </c>
      <c r="AG16" s="34" t="s">
        <v>838</v>
      </c>
    </row>
    <row r="17" spans="1:32" x14ac:dyDescent="0.4">
      <c r="A17" s="41" t="str">
        <f t="shared" si="1"/>
        <v>C016</v>
      </c>
      <c r="B17" s="41" t="str">
        <f>VLOOKUP(C17,'UNIQUE1-item'!B:C,2,0)</f>
        <v>C</v>
      </c>
      <c r="C17" s="42" t="s">
        <v>673</v>
      </c>
      <c r="D17" s="55" t="s">
        <v>693</v>
      </c>
      <c r="E17" s="59" t="s">
        <v>641</v>
      </c>
      <c r="F17" s="73">
        <v>69869</v>
      </c>
      <c r="G17" s="57" t="s">
        <v>694</v>
      </c>
      <c r="H17" s="55">
        <v>316</v>
      </c>
      <c r="I17" s="47">
        <v>36251</v>
      </c>
      <c r="J17" s="55"/>
      <c r="K17" s="49" t="s">
        <v>695</v>
      </c>
      <c r="Q17" t="b">
        <v>0</v>
      </c>
      <c r="S17" t="b">
        <v>0</v>
      </c>
      <c r="U17" t="e" cm="1">
        <f t="array" ref="U17">_xlfn._xlws.FILTER(staff,(MONTH(到職日期)=Q2)*(組別=R2)*(職稱=S2),"本月無資料")</f>
        <v>#N/A</v>
      </c>
      <c r="V17" cm="1">
        <f t="array" ref="V17:AF21">_xlfn._xlws.SORT(_xlfn._xlws.FILTER(staff,MONTH(到職日期)=Q2,"本月無資料"),1,1,TRUE)</f>
        <v>220</v>
      </c>
      <c r="W17">
        <v>35796</v>
      </c>
      <c r="X17">
        <v>65001</v>
      </c>
      <c r="Y17" t="str">
        <v>01</v>
      </c>
      <c r="Z17" t="str">
        <v>A</v>
      </c>
      <c r="AA17" t="str">
        <v>A001</v>
      </c>
      <c r="AB17" t="str">
        <v>hcyen@ntu.edu.tw</v>
      </c>
      <c r="AC17" t="str">
        <v>主任</v>
      </c>
      <c r="AD17" s="128" t="str">
        <v>行政室</v>
      </c>
      <c r="AE17" t="str">
        <v>顏嗣鈞</v>
      </c>
      <c r="AF17">
        <v>0</v>
      </c>
    </row>
    <row r="18" spans="1:32" x14ac:dyDescent="0.4">
      <c r="A18" s="41" t="str">
        <f t="shared" si="1"/>
        <v>C017</v>
      </c>
      <c r="B18" s="41" t="str">
        <f>VLOOKUP(C18,'UNIQUE1-item'!B:C,2,0)</f>
        <v>C</v>
      </c>
      <c r="C18" s="42" t="s">
        <v>673</v>
      </c>
      <c r="D18" s="70" t="s">
        <v>696</v>
      </c>
      <c r="E18" s="74" t="s">
        <v>641</v>
      </c>
      <c r="F18" s="73">
        <v>65522</v>
      </c>
      <c r="G18" s="75" t="s">
        <v>697</v>
      </c>
      <c r="H18" s="70">
        <v>316</v>
      </c>
      <c r="I18" s="47">
        <v>36281</v>
      </c>
      <c r="J18" s="71"/>
      <c r="K18" s="49" t="s">
        <v>698</v>
      </c>
      <c r="Q18" t="b">
        <v>1</v>
      </c>
      <c r="S18" t="b">
        <v>0</v>
      </c>
      <c r="V18">
        <v>109</v>
      </c>
      <c r="W18">
        <v>36161</v>
      </c>
      <c r="X18">
        <v>65059</v>
      </c>
      <c r="Y18" t="str">
        <v>13</v>
      </c>
      <c r="Z18" t="str">
        <v>C</v>
      </c>
      <c r="AA18" t="str">
        <v>C013</v>
      </c>
      <c r="AB18" t="str">
        <v>michellecheung@ntu.edu.tw</v>
      </c>
      <c r="AC18" t="str">
        <v>幹事</v>
      </c>
      <c r="AD18" s="128" t="str">
        <v>作業組</v>
      </c>
      <c r="AE18" t="str">
        <v>張素芬</v>
      </c>
      <c r="AF18">
        <v>0</v>
      </c>
    </row>
    <row r="19" spans="1:32" x14ac:dyDescent="0.4">
      <c r="A19" s="41" t="str">
        <f t="shared" si="1"/>
        <v>C018</v>
      </c>
      <c r="B19" s="41" t="str">
        <f>VLOOKUP(C19,'UNIQUE1-item'!B:C,2,0)</f>
        <v>C</v>
      </c>
      <c r="C19" s="42" t="s">
        <v>673</v>
      </c>
      <c r="D19" s="55" t="s">
        <v>699</v>
      </c>
      <c r="E19" s="59" t="s">
        <v>641</v>
      </c>
      <c r="F19" s="76">
        <v>65512</v>
      </c>
      <c r="G19" s="77" t="s">
        <v>700</v>
      </c>
      <c r="H19" s="55">
        <v>316</v>
      </c>
      <c r="I19" s="47">
        <v>36312</v>
      </c>
      <c r="J19" s="55"/>
      <c r="K19" s="49" t="s">
        <v>701</v>
      </c>
      <c r="Q19" t="b">
        <v>0</v>
      </c>
      <c r="S19" t="b">
        <v>0</v>
      </c>
      <c r="V19">
        <v>411</v>
      </c>
      <c r="W19">
        <v>36526</v>
      </c>
      <c r="X19">
        <v>65008</v>
      </c>
      <c r="Y19" t="str">
        <v>25</v>
      </c>
      <c r="Z19" t="str">
        <v>D</v>
      </c>
      <c r="AA19" t="str">
        <v>D025</v>
      </c>
      <c r="AB19" t="str">
        <v>davisyou@ntu.edu.tw</v>
      </c>
      <c r="AC19" t="str">
        <v>副理</v>
      </c>
      <c r="AD19" s="128" t="str">
        <v>網路組</v>
      </c>
      <c r="AE19" t="str">
        <v>游子興</v>
      </c>
      <c r="AF19">
        <v>0</v>
      </c>
    </row>
    <row r="20" spans="1:32" x14ac:dyDescent="0.4">
      <c r="A20" s="41" t="str">
        <f t="shared" si="1"/>
        <v>C019</v>
      </c>
      <c r="B20" s="41" t="str">
        <f>VLOOKUP(C20,'UNIQUE1-item'!B:C,2,0)</f>
        <v>C</v>
      </c>
      <c r="C20" s="42" t="s">
        <v>673</v>
      </c>
      <c r="D20" s="78" t="s">
        <v>702</v>
      </c>
      <c r="E20" s="74" t="s">
        <v>641</v>
      </c>
      <c r="F20" s="79">
        <v>65510</v>
      </c>
      <c r="G20" s="80" t="s">
        <v>703</v>
      </c>
      <c r="H20" s="79">
        <v>316</v>
      </c>
      <c r="I20" s="47">
        <v>36342</v>
      </c>
      <c r="J20" s="71"/>
      <c r="K20" s="49" t="s">
        <v>704</v>
      </c>
      <c r="Q20" t="b">
        <v>0</v>
      </c>
      <c r="S20" t="b">
        <v>0</v>
      </c>
      <c r="V20">
        <v>200</v>
      </c>
      <c r="W20">
        <v>36892</v>
      </c>
      <c r="X20">
        <v>65040</v>
      </c>
      <c r="Y20" t="str">
        <v>37</v>
      </c>
      <c r="Z20" t="str">
        <v>E</v>
      </c>
      <c r="AA20" t="str">
        <v>E037</v>
      </c>
      <c r="AB20">
        <v>0</v>
      </c>
      <c r="AC20">
        <v>0</v>
      </c>
      <c r="AD20" s="128" t="str">
        <v>程式組</v>
      </c>
      <c r="AE20">
        <v>0</v>
      </c>
      <c r="AF20">
        <v>0</v>
      </c>
    </row>
    <row r="21" spans="1:32" x14ac:dyDescent="0.4">
      <c r="A21" s="41" t="str">
        <f t="shared" si="1"/>
        <v>C020</v>
      </c>
      <c r="B21" s="41" t="str">
        <f>VLOOKUP(C21,'UNIQUE1-item'!B:C,2,0)</f>
        <v>C</v>
      </c>
      <c r="C21" s="42" t="s">
        <v>673</v>
      </c>
      <c r="D21" s="55" t="s">
        <v>705</v>
      </c>
      <c r="E21" s="59" t="s">
        <v>653</v>
      </c>
      <c r="F21" s="55">
        <v>65022</v>
      </c>
      <c r="G21" s="57" t="s">
        <v>706</v>
      </c>
      <c r="H21" s="55">
        <v>109</v>
      </c>
      <c r="I21" s="47">
        <v>36373</v>
      </c>
      <c r="J21" s="55"/>
      <c r="K21" s="49" t="s">
        <v>707</v>
      </c>
      <c r="Q21" t="b">
        <v>0</v>
      </c>
      <c r="S21" t="b">
        <v>0</v>
      </c>
      <c r="V21">
        <v>316</v>
      </c>
      <c r="W21">
        <v>37257</v>
      </c>
      <c r="X21">
        <v>65056</v>
      </c>
      <c r="Y21" t="str">
        <v>49</v>
      </c>
      <c r="Z21" t="str">
        <v>E</v>
      </c>
      <c r="AA21" t="str">
        <v>E049</v>
      </c>
      <c r="AB21" t="str">
        <v>chungchih@ntu.edu.tw</v>
      </c>
      <c r="AC21" t="str">
        <v>幹事</v>
      </c>
      <c r="AD21" s="128" t="str">
        <v>程式組</v>
      </c>
      <c r="AE21" t="str">
        <v>葉崇志</v>
      </c>
      <c r="AF21">
        <v>0</v>
      </c>
    </row>
    <row r="22" spans="1:32" x14ac:dyDescent="0.4">
      <c r="A22" s="41" t="str">
        <f t="shared" si="1"/>
        <v>D021</v>
      </c>
      <c r="B22" s="41" t="str">
        <f>VLOOKUP(C22,'UNIQUE1-item'!B:C,2,0)</f>
        <v>D</v>
      </c>
      <c r="C22" s="42" t="s">
        <v>708</v>
      </c>
      <c r="D22" s="43" t="s">
        <v>709</v>
      </c>
      <c r="E22" s="44" t="s">
        <v>660</v>
      </c>
      <c r="F22" s="43">
        <v>65002</v>
      </c>
      <c r="G22" s="80" t="s">
        <v>710</v>
      </c>
      <c r="H22" s="43">
        <v>217</v>
      </c>
      <c r="I22" s="47">
        <v>36404</v>
      </c>
      <c r="J22" s="43"/>
      <c r="K22" s="49" t="s">
        <v>711</v>
      </c>
      <c r="Q22" t="b">
        <v>0</v>
      </c>
    </row>
    <row r="23" spans="1:32" x14ac:dyDescent="0.4">
      <c r="A23" s="41" t="str">
        <f t="shared" si="1"/>
        <v>D022</v>
      </c>
      <c r="B23" s="41" t="str">
        <f>VLOOKUP(C23,'UNIQUE1-item'!B:C,2,0)</f>
        <v>D</v>
      </c>
      <c r="C23" s="42" t="s">
        <v>708</v>
      </c>
      <c r="D23" s="55" t="s">
        <v>712</v>
      </c>
      <c r="E23" s="59" t="s">
        <v>713</v>
      </c>
      <c r="F23" s="55">
        <v>65006</v>
      </c>
      <c r="G23" s="57" t="s">
        <v>714</v>
      </c>
      <c r="H23" s="55">
        <v>411</v>
      </c>
      <c r="I23" s="47">
        <v>36434</v>
      </c>
      <c r="J23" s="55"/>
      <c r="K23" s="49" t="s">
        <v>715</v>
      </c>
      <c r="Q23" t="b">
        <v>0</v>
      </c>
    </row>
    <row r="24" spans="1:32" x14ac:dyDescent="0.4">
      <c r="A24" s="41" t="str">
        <f t="shared" si="1"/>
        <v>D023</v>
      </c>
      <c r="B24" s="41" t="str">
        <f>VLOOKUP(C24,'UNIQUE1-item'!B:C,2,0)</f>
        <v>D</v>
      </c>
      <c r="C24" s="42" t="s">
        <v>708</v>
      </c>
      <c r="D24" s="55" t="s">
        <v>716</v>
      </c>
      <c r="E24" s="59" t="s">
        <v>713</v>
      </c>
      <c r="F24" s="55">
        <v>65010</v>
      </c>
      <c r="G24" s="57" t="s">
        <v>717</v>
      </c>
      <c r="H24" s="55">
        <v>411</v>
      </c>
      <c r="I24" s="47">
        <v>36465</v>
      </c>
      <c r="J24" s="55"/>
      <c r="K24" s="49" t="s">
        <v>718</v>
      </c>
      <c r="Q24" t="b">
        <v>0</v>
      </c>
    </row>
    <row r="25" spans="1:32" x14ac:dyDescent="0.4">
      <c r="A25" s="41" t="str">
        <f t="shared" si="1"/>
        <v>D024</v>
      </c>
      <c r="B25" s="41" t="str">
        <f>VLOOKUP(C25,'UNIQUE1-item'!B:C,2,0)</f>
        <v>D</v>
      </c>
      <c r="C25" s="42" t="s">
        <v>708</v>
      </c>
      <c r="D25" s="81" t="s">
        <v>719</v>
      </c>
      <c r="E25" s="74" t="s">
        <v>720</v>
      </c>
      <c r="F25" s="70">
        <v>65011</v>
      </c>
      <c r="G25" s="82" t="s">
        <v>721</v>
      </c>
      <c r="H25" s="70">
        <v>411</v>
      </c>
      <c r="I25" s="47">
        <v>36495</v>
      </c>
      <c r="J25" s="55"/>
      <c r="K25" s="49" t="s">
        <v>722</v>
      </c>
      <c r="Q25" t="b">
        <v>0</v>
      </c>
    </row>
    <row r="26" spans="1:32" x14ac:dyDescent="0.4">
      <c r="A26" s="41" t="str">
        <f t="shared" si="1"/>
        <v>D025</v>
      </c>
      <c r="B26" s="41" t="str">
        <f>VLOOKUP(C26,'UNIQUE1-item'!B:C,2,0)</f>
        <v>D</v>
      </c>
      <c r="C26" s="42" t="s">
        <v>708</v>
      </c>
      <c r="D26" s="83" t="s">
        <v>723</v>
      </c>
      <c r="E26" s="84" t="s">
        <v>649</v>
      </c>
      <c r="F26" s="70">
        <v>65008</v>
      </c>
      <c r="G26" s="85" t="s">
        <v>724</v>
      </c>
      <c r="H26" s="70">
        <v>411</v>
      </c>
      <c r="I26" s="47">
        <v>36526</v>
      </c>
      <c r="J26" s="86"/>
      <c r="K26" s="49" t="s">
        <v>725</v>
      </c>
      <c r="Q26" t="b">
        <v>0</v>
      </c>
    </row>
    <row r="27" spans="1:32" x14ac:dyDescent="0.4">
      <c r="A27" s="41" t="str">
        <f t="shared" si="1"/>
        <v>D026</v>
      </c>
      <c r="B27" s="41" t="str">
        <f>VLOOKUP(C27,'UNIQUE1-item'!B:C,2,0)</f>
        <v>D</v>
      </c>
      <c r="C27" s="42" t="s">
        <v>708</v>
      </c>
      <c r="D27" s="87" t="s">
        <v>726</v>
      </c>
      <c r="E27" s="88" t="s">
        <v>641</v>
      </c>
      <c r="F27" s="55">
        <v>65012</v>
      </c>
      <c r="G27" s="89" t="s">
        <v>727</v>
      </c>
      <c r="H27" s="55">
        <v>411</v>
      </c>
      <c r="I27" s="47">
        <v>36557</v>
      </c>
      <c r="J27" s="55"/>
      <c r="K27" s="49" t="s">
        <v>728</v>
      </c>
      <c r="Q27" t="b">
        <v>0</v>
      </c>
    </row>
    <row r="28" spans="1:32" x14ac:dyDescent="0.4">
      <c r="A28" s="41" t="str">
        <f t="shared" si="1"/>
        <v>D027</v>
      </c>
      <c r="B28" s="41" t="str">
        <f>VLOOKUP(C28,'UNIQUE1-item'!B:C,2,0)</f>
        <v>D</v>
      </c>
      <c r="C28" s="42" t="s">
        <v>708</v>
      </c>
      <c r="D28" s="55" t="s">
        <v>729</v>
      </c>
      <c r="E28" s="59" t="s">
        <v>730</v>
      </c>
      <c r="F28" s="55">
        <v>65009</v>
      </c>
      <c r="G28" s="89" t="s">
        <v>731</v>
      </c>
      <c r="H28" s="55">
        <v>411</v>
      </c>
      <c r="I28" s="47">
        <v>36586</v>
      </c>
      <c r="J28" s="55"/>
      <c r="K28" s="49" t="s">
        <v>732</v>
      </c>
      <c r="Q28" t="b">
        <v>0</v>
      </c>
    </row>
    <row r="29" spans="1:32" x14ac:dyDescent="0.4">
      <c r="A29" s="41" t="str">
        <f t="shared" si="1"/>
        <v>D028</v>
      </c>
      <c r="B29" s="41" t="str">
        <f>VLOOKUP(C29,'UNIQUE1-item'!B:C,2,0)</f>
        <v>D</v>
      </c>
      <c r="C29" s="42" t="s">
        <v>708</v>
      </c>
      <c r="D29" s="55" t="s">
        <v>733</v>
      </c>
      <c r="E29" s="59" t="s">
        <v>730</v>
      </c>
      <c r="F29" s="55">
        <v>65513</v>
      </c>
      <c r="G29" s="89" t="s">
        <v>734</v>
      </c>
      <c r="H29" s="55">
        <v>411</v>
      </c>
      <c r="I29" s="47">
        <v>36617</v>
      </c>
      <c r="J29" s="55"/>
      <c r="K29" s="49" t="s">
        <v>735</v>
      </c>
      <c r="Q29" t="b">
        <v>0</v>
      </c>
    </row>
    <row r="30" spans="1:32" ht="30" x14ac:dyDescent="0.4">
      <c r="A30" s="41" t="str">
        <f t="shared" si="1"/>
        <v>D029</v>
      </c>
      <c r="B30" s="41" t="str">
        <f>VLOOKUP(C30,'UNIQUE1-item'!B:C,2,0)</f>
        <v>D</v>
      </c>
      <c r="C30" s="42" t="s">
        <v>708</v>
      </c>
      <c r="D30" s="43" t="s">
        <v>736</v>
      </c>
      <c r="E30" s="44" t="s">
        <v>737</v>
      </c>
      <c r="F30" s="45">
        <v>65013</v>
      </c>
      <c r="G30" s="46" t="s">
        <v>738</v>
      </c>
      <c r="H30" s="45">
        <v>308</v>
      </c>
      <c r="I30" s="47">
        <v>36647</v>
      </c>
      <c r="J30" s="45"/>
      <c r="K30" s="49" t="s">
        <v>739</v>
      </c>
      <c r="Q30" t="b">
        <v>1</v>
      </c>
    </row>
    <row r="31" spans="1:32" ht="45" x14ac:dyDescent="0.4">
      <c r="A31" s="41" t="str">
        <f t="shared" si="1"/>
        <v>D030</v>
      </c>
      <c r="B31" s="41" t="str">
        <f>VLOOKUP(C31,'UNIQUE1-item'!B:C,2,0)</f>
        <v>D</v>
      </c>
      <c r="C31" s="42" t="s">
        <v>708</v>
      </c>
      <c r="D31" s="58" t="s">
        <v>740</v>
      </c>
      <c r="E31" s="90" t="s">
        <v>741</v>
      </c>
      <c r="F31" s="58" t="s">
        <v>742</v>
      </c>
      <c r="G31" s="91" t="s">
        <v>743</v>
      </c>
      <c r="H31" s="58" t="s">
        <v>744</v>
      </c>
      <c r="I31" s="47">
        <v>36678</v>
      </c>
      <c r="J31" s="58"/>
      <c r="K31" s="49" t="s">
        <v>745</v>
      </c>
      <c r="Q31" t="b">
        <v>0</v>
      </c>
    </row>
    <row r="32" spans="1:32" ht="45" x14ac:dyDescent="0.4">
      <c r="A32" s="41" t="str">
        <f t="shared" si="1"/>
        <v>D031</v>
      </c>
      <c r="B32" s="41" t="str">
        <f>VLOOKUP(C32,'UNIQUE1-item'!B:C,2,0)</f>
        <v>D</v>
      </c>
      <c r="C32" s="42" t="s">
        <v>708</v>
      </c>
      <c r="D32" s="55" t="s">
        <v>746</v>
      </c>
      <c r="E32" s="90" t="s">
        <v>741</v>
      </c>
      <c r="F32" s="55" t="s">
        <v>742</v>
      </c>
      <c r="G32" s="57" t="s">
        <v>747</v>
      </c>
      <c r="H32" s="55" t="s">
        <v>744</v>
      </c>
      <c r="I32" s="47">
        <v>36708</v>
      </c>
      <c r="J32" s="58"/>
      <c r="K32" s="49" t="s">
        <v>748</v>
      </c>
      <c r="Q32" t="b">
        <v>0</v>
      </c>
    </row>
    <row r="33" spans="1:17" ht="45" x14ac:dyDescent="0.4">
      <c r="A33" s="41" t="str">
        <f t="shared" si="1"/>
        <v>D032</v>
      </c>
      <c r="B33" s="41" t="str">
        <f>VLOOKUP(C33,'UNIQUE1-item'!B:C,2,0)</f>
        <v>D</v>
      </c>
      <c r="C33" s="42" t="s">
        <v>708</v>
      </c>
      <c r="D33" s="55" t="s">
        <v>749</v>
      </c>
      <c r="E33" s="59" t="s">
        <v>741</v>
      </c>
      <c r="F33" s="55" t="s">
        <v>742</v>
      </c>
      <c r="G33" s="57" t="s">
        <v>750</v>
      </c>
      <c r="H33" s="55" t="s">
        <v>744</v>
      </c>
      <c r="I33" s="47">
        <v>36739</v>
      </c>
      <c r="J33" s="55"/>
      <c r="K33" s="49" t="s">
        <v>751</v>
      </c>
      <c r="Q33" t="b">
        <v>0</v>
      </c>
    </row>
    <row r="34" spans="1:17" x14ac:dyDescent="0.4">
      <c r="A34" s="41" t="str">
        <f t="shared" si="1"/>
        <v>E033</v>
      </c>
      <c r="B34" s="41" t="str">
        <f>VLOOKUP(C34,'UNIQUE1-item'!B:C,2,0)</f>
        <v>E</v>
      </c>
      <c r="C34" s="42" t="s">
        <v>752</v>
      </c>
      <c r="D34" s="43" t="s">
        <v>753</v>
      </c>
      <c r="E34" s="44" t="s">
        <v>660</v>
      </c>
      <c r="F34" s="45">
        <v>65003</v>
      </c>
      <c r="G34" s="46" t="s">
        <v>754</v>
      </c>
      <c r="H34" s="45">
        <v>215</v>
      </c>
      <c r="I34" s="47">
        <v>36770</v>
      </c>
      <c r="J34" s="45"/>
      <c r="K34" s="49" t="s">
        <v>755</v>
      </c>
      <c r="Q34" t="b">
        <v>0</v>
      </c>
    </row>
    <row r="35" spans="1:17" ht="30" x14ac:dyDescent="0.4">
      <c r="A35" s="41" t="str">
        <f t="shared" si="1"/>
        <v>E034</v>
      </c>
      <c r="B35" s="41" t="str">
        <f>VLOOKUP(C35,'UNIQUE1-item'!B:C,2,0)</f>
        <v>E</v>
      </c>
      <c r="C35" s="42" t="s">
        <v>752</v>
      </c>
      <c r="D35" s="55" t="s">
        <v>756</v>
      </c>
      <c r="E35" s="59" t="s">
        <v>678</v>
      </c>
      <c r="F35" s="55">
        <v>65035</v>
      </c>
      <c r="G35" s="57" t="s">
        <v>757</v>
      </c>
      <c r="H35" s="55">
        <v>201</v>
      </c>
      <c r="I35" s="47">
        <v>36800</v>
      </c>
      <c r="J35" s="55"/>
      <c r="K35" s="49" t="s">
        <v>758</v>
      </c>
      <c r="Q35" t="b">
        <v>0</v>
      </c>
    </row>
    <row r="36" spans="1:17" ht="30" x14ac:dyDescent="0.4">
      <c r="A36" s="41" t="str">
        <f t="shared" si="1"/>
        <v>E035</v>
      </c>
      <c r="B36" s="41" t="str">
        <f>VLOOKUP(C36,'UNIQUE1-item'!B:C,2,0)</f>
        <v>E</v>
      </c>
      <c r="C36" s="42" t="s">
        <v>752</v>
      </c>
      <c r="D36" s="55" t="s">
        <v>759</v>
      </c>
      <c r="E36" s="59" t="s">
        <v>760</v>
      </c>
      <c r="F36" s="61">
        <v>65042</v>
      </c>
      <c r="G36" s="64" t="s">
        <v>761</v>
      </c>
      <c r="H36" s="61">
        <v>200</v>
      </c>
      <c r="I36" s="47">
        <v>36831</v>
      </c>
      <c r="J36" s="61"/>
      <c r="K36" s="49" t="s">
        <v>762</v>
      </c>
      <c r="Q36" t="b">
        <v>0</v>
      </c>
    </row>
    <row r="37" spans="1:17" x14ac:dyDescent="0.4">
      <c r="A37" s="41" t="str">
        <f t="shared" si="1"/>
        <v>E036</v>
      </c>
      <c r="B37" s="41" t="str">
        <f>VLOOKUP(C37,'UNIQUE1-item'!B:C,2,0)</f>
        <v>E</v>
      </c>
      <c r="C37" s="42" t="s">
        <v>752</v>
      </c>
      <c r="D37" s="55" t="s">
        <v>763</v>
      </c>
      <c r="E37" s="59" t="s">
        <v>641</v>
      </c>
      <c r="F37" s="55">
        <v>65041</v>
      </c>
      <c r="G37" s="57" t="s">
        <v>764</v>
      </c>
      <c r="H37" s="55">
        <v>200</v>
      </c>
      <c r="I37" s="47">
        <v>36861</v>
      </c>
      <c r="J37" s="55"/>
      <c r="K37" s="49" t="s">
        <v>765</v>
      </c>
      <c r="Q37" t="b">
        <v>0</v>
      </c>
    </row>
    <row r="38" spans="1:17" x14ac:dyDescent="0.4">
      <c r="A38" s="41" t="str">
        <f t="shared" si="1"/>
        <v>E037</v>
      </c>
      <c r="B38" s="41" t="str">
        <f>VLOOKUP(C38,'UNIQUE1-item'!B:C,2,0)</f>
        <v>E</v>
      </c>
      <c r="C38" s="42" t="s">
        <v>752</v>
      </c>
      <c r="D38" s="55"/>
      <c r="E38" s="59"/>
      <c r="F38" s="55">
        <v>65040</v>
      </c>
      <c r="G38" s="57"/>
      <c r="H38" s="55">
        <v>200</v>
      </c>
      <c r="I38" s="47">
        <v>36892</v>
      </c>
      <c r="J38" s="55"/>
      <c r="K38" s="49" t="s">
        <v>766</v>
      </c>
      <c r="Q38" t="b">
        <v>0</v>
      </c>
    </row>
    <row r="39" spans="1:17" x14ac:dyDescent="0.4">
      <c r="A39" s="41" t="str">
        <f t="shared" si="1"/>
        <v>E038</v>
      </c>
      <c r="B39" s="41" t="str">
        <f>VLOOKUP(C39,'UNIQUE1-item'!B:C,2,0)</f>
        <v>E</v>
      </c>
      <c r="C39" s="42" t="s">
        <v>752</v>
      </c>
      <c r="D39" s="55" t="s">
        <v>767</v>
      </c>
      <c r="E39" s="59" t="s">
        <v>768</v>
      </c>
      <c r="F39" s="55">
        <v>65039</v>
      </c>
      <c r="G39" s="57" t="s">
        <v>769</v>
      </c>
      <c r="H39" s="55">
        <v>207</v>
      </c>
      <c r="I39" s="47">
        <v>36923</v>
      </c>
      <c r="J39" s="55"/>
      <c r="K39" s="49" t="s">
        <v>770</v>
      </c>
      <c r="Q39" t="b">
        <v>0</v>
      </c>
    </row>
    <row r="40" spans="1:17" x14ac:dyDescent="0.4">
      <c r="A40" s="41" t="str">
        <f t="shared" si="1"/>
        <v>E039</v>
      </c>
      <c r="B40" s="41" t="str">
        <f>VLOOKUP(C40,'UNIQUE1-item'!B:C,2,0)</f>
        <v>E</v>
      </c>
      <c r="C40" s="42" t="s">
        <v>752</v>
      </c>
      <c r="D40" s="70"/>
      <c r="E40" s="59"/>
      <c r="F40" s="55">
        <v>65037</v>
      </c>
      <c r="G40" s="57"/>
      <c r="H40" s="55">
        <v>207</v>
      </c>
      <c r="I40" s="47">
        <v>36951</v>
      </c>
      <c r="J40" s="71"/>
      <c r="K40" s="49" t="s">
        <v>771</v>
      </c>
      <c r="Q40" t="b">
        <v>0</v>
      </c>
    </row>
    <row r="41" spans="1:17" x14ac:dyDescent="0.4">
      <c r="A41" s="41" t="str">
        <f t="shared" si="1"/>
        <v>E040</v>
      </c>
      <c r="B41" s="41" t="str">
        <f>VLOOKUP(C41,'UNIQUE1-item'!B:C,2,0)</f>
        <v>E</v>
      </c>
      <c r="C41" s="42" t="s">
        <v>752</v>
      </c>
      <c r="D41" s="55" t="s">
        <v>772</v>
      </c>
      <c r="E41" s="59" t="s">
        <v>641</v>
      </c>
      <c r="F41" s="55">
        <v>65517</v>
      </c>
      <c r="G41" s="57" t="s">
        <v>773</v>
      </c>
      <c r="H41" s="55">
        <v>311</v>
      </c>
      <c r="I41" s="47">
        <v>36982</v>
      </c>
      <c r="J41" s="55"/>
      <c r="K41" s="49" t="s">
        <v>774</v>
      </c>
      <c r="Q41" t="b">
        <v>0</v>
      </c>
    </row>
    <row r="42" spans="1:17" x14ac:dyDescent="0.4">
      <c r="A42" s="41" t="str">
        <f t="shared" si="1"/>
        <v>E041</v>
      </c>
      <c r="B42" s="41" t="str">
        <f>VLOOKUP(C42,'UNIQUE1-item'!B:C,2,0)</f>
        <v>E</v>
      </c>
      <c r="C42" s="42" t="s">
        <v>752</v>
      </c>
      <c r="D42" s="55" t="s">
        <v>775</v>
      </c>
      <c r="E42" s="59" t="s">
        <v>649</v>
      </c>
      <c r="F42" s="55">
        <v>65514</v>
      </c>
      <c r="G42" s="57" t="s">
        <v>776</v>
      </c>
      <c r="H42" s="55">
        <v>311</v>
      </c>
      <c r="I42" s="47">
        <v>37012</v>
      </c>
      <c r="J42" s="55"/>
      <c r="K42" s="49" t="s">
        <v>777</v>
      </c>
      <c r="Q42" t="b">
        <v>1</v>
      </c>
    </row>
    <row r="43" spans="1:17" x14ac:dyDescent="0.4">
      <c r="A43" s="41" t="str">
        <f t="shared" si="1"/>
        <v>E042</v>
      </c>
      <c r="B43" s="41" t="str">
        <f>VLOOKUP(C43,'UNIQUE1-item'!B:C,2,0)</f>
        <v>E</v>
      </c>
      <c r="C43" s="42" t="s">
        <v>752</v>
      </c>
      <c r="D43" s="92" t="s">
        <v>778</v>
      </c>
      <c r="E43" s="74" t="s">
        <v>641</v>
      </c>
      <c r="F43" s="70">
        <v>65515</v>
      </c>
      <c r="G43" s="93" t="s">
        <v>779</v>
      </c>
      <c r="H43" s="70">
        <v>311</v>
      </c>
      <c r="I43" s="47">
        <v>37043</v>
      </c>
      <c r="J43" s="71"/>
      <c r="K43" s="49" t="s">
        <v>780</v>
      </c>
      <c r="Q43" t="b">
        <v>0</v>
      </c>
    </row>
    <row r="44" spans="1:17" x14ac:dyDescent="0.4">
      <c r="A44" s="41" t="str">
        <f t="shared" si="1"/>
        <v>E043</v>
      </c>
      <c r="B44" s="41" t="str">
        <f>VLOOKUP(C44,'UNIQUE1-item'!B:C,2,0)</f>
        <v>E</v>
      </c>
      <c r="C44" s="42" t="s">
        <v>752</v>
      </c>
      <c r="D44" s="70" t="s">
        <v>781</v>
      </c>
      <c r="E44" s="59" t="s">
        <v>641</v>
      </c>
      <c r="F44" s="55">
        <v>65520</v>
      </c>
      <c r="G44" s="57" t="s">
        <v>782</v>
      </c>
      <c r="H44" s="55">
        <v>311</v>
      </c>
      <c r="I44" s="47">
        <v>37073</v>
      </c>
      <c r="J44" s="71"/>
      <c r="K44" s="49" t="s">
        <v>783</v>
      </c>
      <c r="Q44" t="b">
        <v>0</v>
      </c>
    </row>
    <row r="45" spans="1:17" x14ac:dyDescent="0.4">
      <c r="A45" s="41" t="str">
        <f t="shared" si="1"/>
        <v>E044</v>
      </c>
      <c r="B45" s="41" t="str">
        <f>VLOOKUP(C45,'UNIQUE1-item'!B:C,2,0)</f>
        <v>E</v>
      </c>
      <c r="C45" s="94" t="s">
        <v>752</v>
      </c>
      <c r="D45" s="55" t="s">
        <v>784</v>
      </c>
      <c r="E45" s="59" t="s">
        <v>641</v>
      </c>
      <c r="F45" s="55">
        <v>65524</v>
      </c>
      <c r="G45" s="57" t="s">
        <v>785</v>
      </c>
      <c r="H45" s="55">
        <v>311</v>
      </c>
      <c r="I45" s="47">
        <v>37104</v>
      </c>
      <c r="J45" s="55"/>
      <c r="K45" s="49" t="s">
        <v>786</v>
      </c>
      <c r="Q45" t="b">
        <v>0</v>
      </c>
    </row>
    <row r="46" spans="1:17" x14ac:dyDescent="0.4">
      <c r="A46" s="41" t="str">
        <f t="shared" si="1"/>
        <v>E045</v>
      </c>
      <c r="B46" s="41" t="str">
        <f>VLOOKUP(C46,'UNIQUE1-item'!B:C,2,0)</f>
        <v>E</v>
      </c>
      <c r="C46" s="94" t="s">
        <v>752</v>
      </c>
      <c r="D46" s="55" t="s">
        <v>787</v>
      </c>
      <c r="E46" s="59" t="s">
        <v>641</v>
      </c>
      <c r="F46" s="55">
        <v>65523</v>
      </c>
      <c r="G46" s="57" t="s">
        <v>788</v>
      </c>
      <c r="H46" s="55">
        <v>311</v>
      </c>
      <c r="I46" s="47">
        <v>37135</v>
      </c>
      <c r="J46" s="55"/>
      <c r="K46" s="49" t="s">
        <v>789</v>
      </c>
      <c r="Q46" t="b">
        <v>0</v>
      </c>
    </row>
    <row r="47" spans="1:17" x14ac:dyDescent="0.4">
      <c r="A47" s="41" t="str">
        <f t="shared" si="1"/>
        <v>E046</v>
      </c>
      <c r="B47" s="41" t="str">
        <f>VLOOKUP(C47,'UNIQUE1-item'!B:C,2,0)</f>
        <v>E</v>
      </c>
      <c r="C47" s="94" t="s">
        <v>752</v>
      </c>
      <c r="D47" s="55" t="s">
        <v>790</v>
      </c>
      <c r="E47" s="59" t="s">
        <v>641</v>
      </c>
      <c r="F47" s="55">
        <v>65521</v>
      </c>
      <c r="G47" s="57" t="s">
        <v>791</v>
      </c>
      <c r="H47" s="55">
        <v>315</v>
      </c>
      <c r="I47" s="47">
        <v>37165</v>
      </c>
      <c r="J47" s="55"/>
      <c r="K47" s="49" t="s">
        <v>792</v>
      </c>
      <c r="Q47" t="b">
        <v>0</v>
      </c>
    </row>
    <row r="48" spans="1:17" x14ac:dyDescent="0.4">
      <c r="A48" s="41" t="str">
        <f t="shared" si="1"/>
        <v>E047</v>
      </c>
      <c r="B48" s="41" t="str">
        <f>VLOOKUP(C48,'UNIQUE1-item'!B:C,2,0)</f>
        <v>E</v>
      </c>
      <c r="C48" s="94" t="s">
        <v>752</v>
      </c>
      <c r="D48" s="55" t="s">
        <v>793</v>
      </c>
      <c r="E48" s="59" t="s">
        <v>641</v>
      </c>
      <c r="F48" s="55">
        <v>65518</v>
      </c>
      <c r="G48" s="57" t="s">
        <v>794</v>
      </c>
      <c r="H48" s="55">
        <v>315</v>
      </c>
      <c r="I48" s="47">
        <v>37196</v>
      </c>
      <c r="J48" s="55"/>
      <c r="K48" s="49" t="s">
        <v>795</v>
      </c>
      <c r="Q48" t="b">
        <v>0</v>
      </c>
    </row>
    <row r="49" spans="1:17" x14ac:dyDescent="0.4">
      <c r="A49" s="41" t="str">
        <f t="shared" si="1"/>
        <v>E048</v>
      </c>
      <c r="B49" s="41" t="str">
        <f>VLOOKUP(C49,'UNIQUE1-item'!B:C,2,0)</f>
        <v>E</v>
      </c>
      <c r="C49" s="94" t="s">
        <v>752</v>
      </c>
      <c r="D49" s="70"/>
      <c r="E49" s="59" t="s">
        <v>641</v>
      </c>
      <c r="F49" s="55">
        <v>65516</v>
      </c>
      <c r="G49" s="57"/>
      <c r="H49" s="55">
        <v>315</v>
      </c>
      <c r="I49" s="47">
        <v>37226</v>
      </c>
      <c r="J49" s="71"/>
      <c r="K49" s="49" t="s">
        <v>796</v>
      </c>
      <c r="Q49" t="b">
        <v>0</v>
      </c>
    </row>
    <row r="50" spans="1:17" x14ac:dyDescent="0.4">
      <c r="A50" s="41" t="str">
        <f t="shared" si="1"/>
        <v>E049</v>
      </c>
      <c r="B50" s="41" t="str">
        <f>VLOOKUP(C50,'UNIQUE1-item'!B:C,2,0)</f>
        <v>E</v>
      </c>
      <c r="C50" s="94" t="s">
        <v>752</v>
      </c>
      <c r="D50" s="55" t="s">
        <v>797</v>
      </c>
      <c r="E50" s="59" t="s">
        <v>641</v>
      </c>
      <c r="F50" s="55">
        <v>65056</v>
      </c>
      <c r="G50" s="57" t="s">
        <v>798</v>
      </c>
      <c r="H50" s="55">
        <v>316</v>
      </c>
      <c r="I50" s="47">
        <v>37257</v>
      </c>
      <c r="J50" s="55"/>
      <c r="K50" s="49" t="s">
        <v>799</v>
      </c>
      <c r="Q50" t="b">
        <v>0</v>
      </c>
    </row>
    <row r="51" spans="1:17" x14ac:dyDescent="0.4">
      <c r="A51" s="41" t="str">
        <f t="shared" si="1"/>
        <v>E050</v>
      </c>
      <c r="B51" s="41" t="str">
        <f>VLOOKUP(C51,'UNIQUE1-item'!B:C,2,0)</f>
        <v>E</v>
      </c>
      <c r="C51" s="94" t="s">
        <v>752</v>
      </c>
      <c r="D51" s="55" t="s">
        <v>800</v>
      </c>
      <c r="E51" s="59" t="s">
        <v>641</v>
      </c>
      <c r="F51" s="61">
        <v>65032</v>
      </c>
      <c r="G51" s="64" t="s">
        <v>801</v>
      </c>
      <c r="H51" s="61">
        <v>316</v>
      </c>
      <c r="I51" s="47">
        <v>37288</v>
      </c>
      <c r="J51" s="61"/>
      <c r="K51" s="49" t="s">
        <v>802</v>
      </c>
      <c r="Q51" t="b">
        <v>0</v>
      </c>
    </row>
    <row r="52" spans="1:17" x14ac:dyDescent="0.4">
      <c r="A52" s="41" t="str">
        <f t="shared" si="1"/>
        <v>E051</v>
      </c>
      <c r="B52" s="41" t="str">
        <f>VLOOKUP(C52,'UNIQUE1-item'!B:C,2,0)</f>
        <v>E</v>
      </c>
      <c r="C52" s="94" t="s">
        <v>752</v>
      </c>
      <c r="D52" s="95" t="s">
        <v>803</v>
      </c>
      <c r="E52" s="59" t="s">
        <v>641</v>
      </c>
      <c r="F52" s="61">
        <v>65025</v>
      </c>
      <c r="G52" s="64" t="s">
        <v>804</v>
      </c>
      <c r="H52" s="61">
        <v>316</v>
      </c>
      <c r="I52" s="47">
        <v>37316</v>
      </c>
      <c r="J52" s="61"/>
      <c r="K52" s="49" t="s">
        <v>805</v>
      </c>
      <c r="Q52" t="b">
        <v>0</v>
      </c>
    </row>
    <row r="53" spans="1:17" ht="30" x14ac:dyDescent="0.4">
      <c r="A53" s="41" t="str">
        <f t="shared" si="1"/>
        <v>E052</v>
      </c>
      <c r="B53" s="41" t="str">
        <f>VLOOKUP(C53,'UNIQUE1-item'!B:C,2,0)</f>
        <v>E</v>
      </c>
      <c r="C53" s="94" t="s">
        <v>752</v>
      </c>
      <c r="D53" s="55" t="s">
        <v>806</v>
      </c>
      <c r="E53" s="59" t="s">
        <v>807</v>
      </c>
      <c r="F53" s="61">
        <v>65015</v>
      </c>
      <c r="G53" s="64" t="s">
        <v>808</v>
      </c>
      <c r="H53" s="61">
        <v>407</v>
      </c>
      <c r="I53" s="47">
        <v>37347</v>
      </c>
      <c r="J53" s="61"/>
      <c r="K53" s="49" t="s">
        <v>809</v>
      </c>
      <c r="Q53" t="b">
        <v>0</v>
      </c>
    </row>
    <row r="54" spans="1:17" x14ac:dyDescent="0.4">
      <c r="A54" s="41" t="str">
        <f t="shared" si="1"/>
        <v>E053</v>
      </c>
      <c r="B54" s="41" t="str">
        <f>VLOOKUP(C54,'UNIQUE1-item'!B:C,2,0)</f>
        <v>E</v>
      </c>
      <c r="C54" s="94" t="s">
        <v>752</v>
      </c>
      <c r="D54" s="55" t="s">
        <v>810</v>
      </c>
      <c r="E54" s="59" t="s">
        <v>713</v>
      </c>
      <c r="F54" s="96">
        <v>65054</v>
      </c>
      <c r="G54" s="97" t="s">
        <v>811</v>
      </c>
      <c r="H54" s="96">
        <v>409</v>
      </c>
      <c r="I54" s="47">
        <v>37377</v>
      </c>
      <c r="J54" s="96"/>
      <c r="K54" s="49" t="s">
        <v>812</v>
      </c>
      <c r="Q54" t="b">
        <v>1</v>
      </c>
    </row>
    <row r="55" spans="1:17" x14ac:dyDescent="0.4">
      <c r="Q55" t="b">
        <v>0</v>
      </c>
    </row>
    <row r="56" spans="1:17" x14ac:dyDescent="0.4">
      <c r="Q56" t="b">
        <v>0</v>
      </c>
    </row>
    <row r="57" spans="1:17" x14ac:dyDescent="0.4">
      <c r="Q57" t="b">
        <v>0</v>
      </c>
    </row>
    <row r="58" spans="1:17" x14ac:dyDescent="0.4">
      <c r="Q58" t="b">
        <v>0</v>
      </c>
    </row>
  </sheetData>
  <phoneticPr fontId="15" type="noConversion"/>
  <conditionalFormatting sqref="C1:J10">
    <cfRule type="expression" dxfId="47" priority="53">
      <formula>#REF!="程式組"</formula>
    </cfRule>
    <cfRule type="expression" dxfId="46" priority="54">
      <formula>#REF!="網路組"</formula>
    </cfRule>
  </conditionalFormatting>
  <conditionalFormatting sqref="C1:J21">
    <cfRule type="expression" dxfId="45" priority="55">
      <formula>#REF!="作業組"</formula>
    </cfRule>
    <cfRule type="expression" dxfId="44" priority="56">
      <formula>#REF!="教學組"</formula>
    </cfRule>
    <cfRule type="expression" dxfId="43" priority="57">
      <formula>#REF!="行政室"</formula>
    </cfRule>
  </conditionalFormatting>
  <conditionalFormatting sqref="C11:J21">
    <cfRule type="expression" dxfId="42" priority="58">
      <formula>#REF!="程式組"</formula>
    </cfRule>
    <cfRule type="expression" dxfId="41" priority="59">
      <formula>#REF!="網路組"</formula>
    </cfRule>
  </conditionalFormatting>
  <conditionalFormatting sqref="I1:I65522">
    <cfRule type="cellIs" dxfId="40" priority="52" stopIfTrue="1" operator="notEqual">
      <formula>#REF!</formula>
    </cfRule>
  </conditionalFormatting>
  <conditionalFormatting sqref="N1 U1:AF1 C1:K54 C55:E58 J55:K58 C59:K1048576 V16:AG16">
    <cfRule type="expression" dxfId="39" priority="47">
      <formula>$A1="程式組"</formula>
    </cfRule>
    <cfRule type="expression" dxfId="38" priority="48">
      <formula>$A1="網路組"</formula>
    </cfRule>
    <cfRule type="expression" dxfId="37" priority="49">
      <formula>$A1="作業組"</formula>
    </cfRule>
    <cfRule type="expression" dxfId="36" priority="50">
      <formula>$A1="教學組"</formula>
    </cfRule>
    <cfRule type="expression" dxfId="35" priority="51">
      <formula>$A1="行政室"</formula>
    </cfRule>
  </conditionalFormatting>
  <conditionalFormatting sqref="N1 U1:AF1 V16:AG16">
    <cfRule type="cellIs" dxfId="34" priority="40" stopIfTrue="1" operator="notEqual">
      <formula>#REF!</formula>
    </cfRule>
    <cfRule type="expression" dxfId="33" priority="41">
      <formula>#REF!="程式組"</formula>
    </cfRule>
    <cfRule type="expression" dxfId="32" priority="42">
      <formula>#REF!="網路組"</formula>
    </cfRule>
    <cfRule type="expression" dxfId="31" priority="43">
      <formula>#REF!="作業組"</formula>
    </cfRule>
    <cfRule type="expression" dxfId="30" priority="44">
      <formula>#REF!="教學組"</formula>
    </cfRule>
    <cfRule type="expression" dxfId="29" priority="45">
      <formula>#REF!="行政室"</formula>
    </cfRule>
  </conditionalFormatting>
  <conditionalFormatting sqref="N1">
    <cfRule type="expression" dxfId="28" priority="35">
      <formula>#REF!="程式組"</formula>
    </cfRule>
    <cfRule type="expression" dxfId="27" priority="36">
      <formula>#REF!="網路組"</formula>
    </cfRule>
    <cfRule type="expression" dxfId="26" priority="37">
      <formula>#REF!="作業組"</formula>
    </cfRule>
    <cfRule type="expression" dxfId="25" priority="38">
      <formula>#REF!="教學組"</formula>
    </cfRule>
    <cfRule type="expression" dxfId="24" priority="39">
      <formula>#REF!="行政室"</formula>
    </cfRule>
  </conditionalFormatting>
  <conditionalFormatting sqref="V1:AF1">
    <cfRule type="expression" dxfId="23" priority="46">
      <formula>#REF!="程式組"</formula>
    </cfRule>
  </conditionalFormatting>
  <conditionalFormatting sqref="V16:AF16">
    <cfRule type="expression" dxfId="22" priority="29">
      <formula>#REF!="程式組"</formula>
    </cfRule>
  </conditionalFormatting>
  <conditionalFormatting sqref="AG1">
    <cfRule type="expression" dxfId="21" priority="18">
      <formula>$A1="程式組"</formula>
    </cfRule>
    <cfRule type="expression" dxfId="20" priority="19">
      <formula>$A1="網路組"</formula>
    </cfRule>
    <cfRule type="expression" dxfId="19" priority="20">
      <formula>$A1="作業組"</formula>
    </cfRule>
    <cfRule type="expression" dxfId="18" priority="21">
      <formula>$A1="教學組"</formula>
    </cfRule>
    <cfRule type="expression" dxfId="17" priority="22">
      <formula>$A1="行政室"</formula>
    </cfRule>
  </conditionalFormatting>
  <conditionalFormatting sqref="AG1">
    <cfRule type="cellIs" dxfId="16" priority="12" stopIfTrue="1" operator="notEqual">
      <formula>#REF!</formula>
    </cfRule>
    <cfRule type="expression" dxfId="15" priority="13">
      <formula>#REF!="程式組"</formula>
    </cfRule>
    <cfRule type="expression" dxfId="14" priority="14">
      <formula>#REF!="網路組"</formula>
    </cfRule>
    <cfRule type="expression" dxfId="13" priority="15">
      <formula>#REF!="作業組"</formula>
    </cfRule>
    <cfRule type="expression" dxfId="12" priority="16">
      <formula>#REF!="教學組"</formula>
    </cfRule>
    <cfRule type="expression" dxfId="11" priority="17">
      <formula>#REF!="行政室"</formula>
    </cfRule>
  </conditionalFormatting>
  <conditionalFormatting sqref="U16">
    <cfRule type="expression" dxfId="10" priority="7">
      <formula>$A16="程式組"</formula>
    </cfRule>
    <cfRule type="expression" dxfId="9" priority="8">
      <formula>$A16="網路組"</formula>
    </cfRule>
    <cfRule type="expression" dxfId="8" priority="9">
      <formula>$A16="作業組"</formula>
    </cfRule>
    <cfRule type="expression" dxfId="7" priority="10">
      <formula>$A16="教學組"</formula>
    </cfRule>
    <cfRule type="expression" dxfId="6" priority="11">
      <formula>$A16="行政室"</formula>
    </cfRule>
  </conditionalFormatting>
  <conditionalFormatting sqref="U16">
    <cfRule type="cellIs" dxfId="5" priority="1" stopIfTrue="1" operator="notEqual">
      <formula>#REF!</formula>
    </cfRule>
    <cfRule type="expression" dxfId="4" priority="2">
      <formula>#REF!="程式組"</formula>
    </cfRule>
    <cfRule type="expression" dxfId="3" priority="3">
      <formula>#REF!="網路組"</formula>
    </cfRule>
    <cfRule type="expression" dxfId="2" priority="4">
      <formula>#REF!="作業組"</formula>
    </cfRule>
    <cfRule type="expression" dxfId="1" priority="5">
      <formula>#REF!="教學組"</formula>
    </cfRule>
    <cfRule type="expression" dxfId="0" priority="6">
      <formula>#REF!="行政室"</formula>
    </cfRule>
  </conditionalFormatting>
  <dataValidations count="2">
    <dataValidation type="list" allowBlank="1" showInputMessage="1" showErrorMessage="1" sqref="X2 N2 X17" xr:uid="{DCE4FE4A-7716-447B-9403-0E03C6BA0C52}">
      <formula1>OFFSET(組別,1,0,COUNTA(組別)-1,1)</formula1>
    </dataValidation>
    <dataValidation type="list" allowBlank="1" showInputMessage="1" showErrorMessage="1" sqref="Q2" xr:uid="{7EFA5A6F-F3CE-4CA8-871E-D32DD5114335}">
      <formula1>"1,2,3,4,5,6,7,8,9,10,11,12"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EF436D1-B000-412E-B75D-0AEDB94D4F6F}">
          <x14:formula1>
            <xm:f>'UNIQUE1-item'!$D$2:$D$17</xm:f>
          </x14:formula1>
          <xm:sqref>S2</xm:sqref>
        </x14:dataValidation>
        <x14:dataValidation type="list" allowBlank="1" showInputMessage="1" showErrorMessage="1" xr:uid="{BC92BE88-BBCD-42A6-801A-3B5ED2CF52F5}">
          <x14:formula1>
            <xm:f>'UNIQUE1-item'!$B$2:$B$6</xm:f>
          </x14:formula1>
          <xm:sqref>R2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具名範圍</vt:lpstr>
      </vt:variant>
      <vt:variant>
        <vt:i4>5</vt:i4>
      </vt:variant>
    </vt:vector>
  </HeadingPairs>
  <TitlesOfParts>
    <vt:vector size="18" baseType="lpstr">
      <vt:lpstr>UNIQUE1-item</vt:lpstr>
      <vt:lpstr>staff1</vt:lpstr>
      <vt:lpstr>staff2</vt:lpstr>
      <vt:lpstr>國家代码</vt:lpstr>
      <vt:lpstr>UNIQUE函數</vt:lpstr>
      <vt:lpstr>Filter1</vt:lpstr>
      <vt:lpstr>Filter2</vt:lpstr>
      <vt:lpstr>Filter3</vt:lpstr>
      <vt:lpstr>Filter4-sort</vt:lpstr>
      <vt:lpstr>Filter函數</vt:lpstr>
      <vt:lpstr>Filter函數w</vt:lpstr>
      <vt:lpstr>SORT函數</vt:lpstr>
      <vt:lpstr>SORTBY函數</vt:lpstr>
      <vt:lpstr>staff</vt:lpstr>
      <vt:lpstr>'Filter4-sort'!到職日期</vt:lpstr>
      <vt:lpstr>到職日期</vt:lpstr>
      <vt:lpstr>組別</vt:lpstr>
      <vt:lpstr>職稱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2023-07-10T02:42:35Z</dcterms:modified>
</cp:coreProperties>
</file>