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ollyhuang/Dropbox/polly-HD/teach/intro-cn/fall-18/"/>
    </mc:Choice>
  </mc:AlternateContent>
  <xr:revisionPtr revIDLastSave="0" documentId="13_ncr:1_{088E84B5-12BD-BB4A-8E39-D679BCA8419A}" xr6:coauthVersionLast="36" xr6:coauthVersionMax="36" xr10:uidLastSave="{00000000-0000-0000-0000-000000000000}"/>
  <bookViews>
    <workbookView xWindow="2560" yWindow="2060" windowWidth="23040" windowHeight="13940" activeTab="5" xr2:uid="{00000000-000D-0000-FFFF-FFFF00000000}"/>
  </bookViews>
  <sheets>
    <sheet name="quiz" sheetId="2" r:id="rId1"/>
    <sheet name="participation" sheetId="3" r:id="rId2"/>
    <sheet name="pa" sheetId="5" r:id="rId3"/>
    <sheet name="ea" sheetId="4" r:id="rId4"/>
    <sheet name="exam" sheetId="6" r:id="rId5"/>
    <sheet name="semester" sheetId="7" r:id="rId6"/>
  </sheets>
  <definedNames>
    <definedName name="_xlnm.Print_Area" localSheetId="1">participation!$K$1:$X$31</definedName>
    <definedName name="_xlnm.Print_Area" localSheetId="0">quiz!$W$1:$AQ$30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7" l="1"/>
  <c r="L32" i="7"/>
  <c r="U31" i="3"/>
  <c r="V31" i="3" s="1"/>
  <c r="U30" i="3"/>
  <c r="V30" i="3" s="1"/>
  <c r="U29" i="3"/>
  <c r="V29" i="3" s="1"/>
  <c r="U27" i="3"/>
  <c r="V27" i="3" s="1"/>
  <c r="U26" i="3"/>
  <c r="U25" i="3"/>
  <c r="U21" i="3"/>
  <c r="V21" i="3" s="1"/>
  <c r="U20" i="3"/>
  <c r="U19" i="3"/>
  <c r="V19" i="3" s="1"/>
  <c r="U28" i="3"/>
  <c r="V28" i="3" s="1"/>
  <c r="U24" i="3"/>
  <c r="V24" i="3" s="1"/>
  <c r="U23" i="3"/>
  <c r="V23" i="3" s="1"/>
  <c r="U22" i="3"/>
  <c r="V22" i="3" s="1"/>
  <c r="U18" i="3"/>
  <c r="V18" i="3" s="1"/>
  <c r="U17" i="3"/>
  <c r="V17" i="3" s="1"/>
  <c r="U14" i="3"/>
  <c r="V14" i="3" s="1"/>
  <c r="U13" i="3"/>
  <c r="V13" i="3" s="1"/>
  <c r="U10" i="3"/>
  <c r="V10" i="3" s="1"/>
  <c r="U9" i="3"/>
  <c r="V9" i="3" s="1"/>
  <c r="U8" i="3"/>
  <c r="V8" i="3" s="1"/>
  <c r="U16" i="3"/>
  <c r="V16" i="3" s="1"/>
  <c r="U15" i="3"/>
  <c r="V15" i="3" s="1"/>
  <c r="U12" i="3"/>
  <c r="V12" i="3" s="1"/>
  <c r="U11" i="3"/>
  <c r="V11" i="3" s="1"/>
  <c r="U7" i="3"/>
  <c r="V7" i="3" s="1"/>
  <c r="U6" i="3"/>
  <c r="V6" i="3" s="1"/>
  <c r="U5" i="3"/>
  <c r="V5" i="3" s="1"/>
  <c r="U4" i="3"/>
  <c r="V4" i="3" s="1"/>
  <c r="U3" i="3"/>
  <c r="V3" i="3" s="1"/>
  <c r="D31" i="6"/>
  <c r="D32" i="6"/>
  <c r="E2" i="4"/>
  <c r="E13" i="4"/>
  <c r="E12" i="4"/>
  <c r="E11" i="4"/>
  <c r="E10" i="4"/>
  <c r="E9" i="4"/>
  <c r="E8" i="4"/>
  <c r="E7" i="4"/>
  <c r="E6" i="4"/>
  <c r="E5" i="4"/>
  <c r="E4" i="4"/>
  <c r="E3" i="4"/>
  <c r="V26" i="3"/>
  <c r="V25" i="3"/>
  <c r="V20" i="3"/>
  <c r="I24" i="2"/>
  <c r="C31" i="6"/>
  <c r="C32" i="6"/>
  <c r="E28" i="6"/>
  <c r="E27" i="6"/>
  <c r="E26" i="6"/>
  <c r="E30" i="6"/>
  <c r="F13" i="5"/>
  <c r="H31" i="7"/>
  <c r="H30" i="7"/>
  <c r="H29" i="7"/>
  <c r="AO4" i="2"/>
  <c r="AP4" i="2" s="1"/>
  <c r="AO30" i="2"/>
  <c r="AP30" i="2" s="1"/>
  <c r="AO29" i="2"/>
  <c r="AP29" i="2" s="1"/>
  <c r="AO28" i="2"/>
  <c r="AP28" i="2" s="1"/>
  <c r="H28" i="7"/>
  <c r="H24" i="7"/>
  <c r="H18" i="7"/>
  <c r="H10" i="7"/>
  <c r="F12" i="5"/>
  <c r="AO9" i="2"/>
  <c r="AP9" i="2" s="1"/>
  <c r="AO27" i="2"/>
  <c r="AP27" i="2" s="1"/>
  <c r="AO23" i="2"/>
  <c r="AP23" i="2" s="1"/>
  <c r="AO17" i="2"/>
  <c r="AP17" i="2" s="1"/>
  <c r="C33" i="7"/>
  <c r="C32" i="7"/>
  <c r="D33" i="7"/>
  <c r="D32" i="7"/>
  <c r="E33" i="7"/>
  <c r="E32" i="7"/>
  <c r="F33" i="7"/>
  <c r="F32" i="7"/>
  <c r="G33" i="7"/>
  <c r="G32" i="7"/>
  <c r="H3" i="7"/>
  <c r="H6" i="7"/>
  <c r="H8" i="7"/>
  <c r="H11" i="7"/>
  <c r="H13" i="7"/>
  <c r="H15" i="7"/>
  <c r="H17" i="7"/>
  <c r="H19" i="7"/>
  <c r="H22" i="7"/>
  <c r="H25" i="7"/>
  <c r="H26" i="7"/>
  <c r="H27" i="7"/>
  <c r="H23" i="7"/>
  <c r="H20" i="7"/>
  <c r="H21" i="7"/>
  <c r="H16" i="7"/>
  <c r="H14" i="7"/>
  <c r="H12" i="7"/>
  <c r="H4" i="7"/>
  <c r="H5" i="7"/>
  <c r="H7" i="7"/>
  <c r="H9" i="7"/>
  <c r="H1" i="7"/>
  <c r="E2" i="6"/>
  <c r="E3" i="6"/>
  <c r="E4" i="6"/>
  <c r="E31" i="6" s="1"/>
  <c r="E5" i="6"/>
  <c r="E6" i="6"/>
  <c r="E7" i="6"/>
  <c r="E8" i="6"/>
  <c r="E9" i="6"/>
  <c r="E11" i="6"/>
  <c r="E10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9" i="6"/>
  <c r="F6" i="5"/>
  <c r="F11" i="5"/>
  <c r="F9" i="5"/>
  <c r="F7" i="5"/>
  <c r="F5" i="5"/>
  <c r="F3" i="5"/>
  <c r="F10" i="5"/>
  <c r="F8" i="5"/>
  <c r="F4" i="5"/>
  <c r="F2" i="5"/>
  <c r="AO16" i="2"/>
  <c r="AP16" i="2" s="1"/>
  <c r="AO22" i="2"/>
  <c r="AP22" i="2" s="1"/>
  <c r="AO21" i="2"/>
  <c r="AP21" i="2" s="1"/>
  <c r="AO13" i="2"/>
  <c r="AP13" i="2" s="1"/>
  <c r="AO12" i="2"/>
  <c r="AP12" i="2" s="1"/>
  <c r="AO8" i="2"/>
  <c r="AP8" i="2" s="1"/>
  <c r="AO7" i="2"/>
  <c r="AP7" i="2"/>
  <c r="AO20" i="2"/>
  <c r="AP20" i="2"/>
  <c r="AO26" i="2"/>
  <c r="AP26" i="2" s="1"/>
  <c r="AO25" i="2"/>
  <c r="AP25" i="2" s="1"/>
  <c r="AO24" i="2"/>
  <c r="AP24" i="2" s="1"/>
  <c r="AO19" i="2"/>
  <c r="AP19" i="2" s="1"/>
  <c r="AO18" i="2"/>
  <c r="AP18" i="2" s="1"/>
  <c r="AO15" i="2"/>
  <c r="AP15" i="2" s="1"/>
  <c r="AO14" i="2"/>
  <c r="AP14" i="2" s="1"/>
  <c r="AO11" i="2"/>
  <c r="AP11" i="2" s="1"/>
  <c r="AO10" i="2"/>
  <c r="AP10" i="2" s="1"/>
  <c r="AO6" i="2"/>
  <c r="AP6" i="2" s="1"/>
  <c r="AO5" i="2"/>
  <c r="AP5" i="2" s="1"/>
  <c r="AO3" i="2"/>
  <c r="AP3" i="2" s="1"/>
  <c r="AO2" i="2"/>
  <c r="AP2" i="2" s="1"/>
  <c r="E32" i="6" l="1"/>
  <c r="I3" i="7"/>
  <c r="J3" i="7" s="1"/>
  <c r="I10" i="7"/>
  <c r="J10" i="7" s="1"/>
  <c r="I20" i="7"/>
  <c r="J20" i="7" s="1"/>
  <c r="I28" i="7"/>
  <c r="J28" i="7" s="1"/>
  <c r="I31" i="7"/>
  <c r="J31" i="7" s="1"/>
  <c r="I21" i="7"/>
  <c r="J21" i="7" s="1"/>
  <c r="I14" i="7"/>
  <c r="J14" i="7" s="1"/>
  <c r="I7" i="7"/>
  <c r="J7" i="7" s="1"/>
  <c r="I25" i="7"/>
  <c r="J25" i="7" s="1"/>
  <c r="I17" i="7"/>
  <c r="J17" i="7" s="1"/>
  <c r="I11" i="7"/>
  <c r="J11" i="7" s="1"/>
  <c r="I26" i="7"/>
  <c r="J26" i="7" s="1"/>
  <c r="I4" i="7"/>
  <c r="J4" i="7" s="1"/>
  <c r="I18" i="7"/>
  <c r="J18" i="7" s="1"/>
  <c r="I12" i="7"/>
  <c r="J12" i="7" s="1"/>
  <c r="I27" i="7"/>
  <c r="J27" i="7" s="1"/>
  <c r="I13" i="7"/>
  <c r="J13" i="7" s="1"/>
  <c r="I15" i="7"/>
  <c r="J15" i="7" s="1"/>
  <c r="I23" i="7"/>
  <c r="J23" i="7" s="1"/>
  <c r="I30" i="7"/>
  <c r="J30" i="7" s="1"/>
  <c r="I6" i="7"/>
  <c r="J6" i="7" s="1"/>
  <c r="I5" i="7"/>
  <c r="J5" i="7" s="1"/>
  <c r="I22" i="7"/>
  <c r="J22" i="7" s="1"/>
  <c r="I29" i="7"/>
  <c r="J29" i="7" s="1"/>
  <c r="I8" i="7"/>
  <c r="J8" i="7" s="1"/>
  <c r="I16" i="7"/>
  <c r="J16" i="7" s="1"/>
  <c r="I9" i="7"/>
  <c r="J9" i="7" s="1"/>
  <c r="I24" i="7"/>
  <c r="J24" i="7" s="1"/>
  <c r="I19" i="7"/>
  <c r="J19" i="7" s="1"/>
  <c r="H33" i="7"/>
  <c r="H32" i="7"/>
</calcChain>
</file>

<file path=xl/sharedStrings.xml><?xml version="1.0" encoding="utf-8"?>
<sst xmlns="http://schemas.openxmlformats.org/spreadsheetml/2006/main" count="354" uniqueCount="133">
  <si>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</si>
  <si>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</si>
  <si>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</si>
  <si>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</si>
  <si>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Q5</t>
    <phoneticPr fontId="1" type="noConversion"/>
  </si>
  <si>
    <t>Q6</t>
    <phoneticPr fontId="1" type="noConversion"/>
  </si>
  <si>
    <t>Q7</t>
    <phoneticPr fontId="1" type="noConversion"/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</si>
  <si>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</si>
  <si>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</si>
  <si>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</si>
  <si>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</si>
  <si>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</si>
  <si>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</si>
  <si>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</si>
  <si>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</si>
  <si>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</si>
  <si>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</si>
  <si>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</si>
  <si>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</si>
  <si>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</si>
  <si>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</si>
  <si>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</si>
  <si>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</si>
  <si>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</si>
  <si>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</si>
  <si>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</si>
  <si>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</si>
  <si>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</si>
  <si>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Sum</t>
    <phoneticPr fontId="1" type="noConversion"/>
  </si>
  <si>
    <t>ID</t>
    <phoneticPr fontId="1" type="noConversion"/>
  </si>
  <si>
    <t>T#</t>
    <phoneticPr fontId="1" type="noConversion"/>
  </si>
  <si>
    <t>w3</t>
    <phoneticPr fontId="19" type="noConversion"/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</si>
  <si>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</si>
  <si>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</si>
  <si>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</si>
  <si>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</si>
  <si>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</si>
  <si>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</si>
  <si>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</si>
  <si>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</si>
  <si>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</si>
  <si>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</si>
  <si>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</si>
  <si>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</si>
  <si>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</si>
  <si>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Sum</t>
    <phoneticPr fontId="19" type="noConversion"/>
  </si>
  <si>
    <t>w2</t>
    <phoneticPr fontId="19" type="noConversion"/>
  </si>
  <si>
    <t>w4</t>
  </si>
  <si>
    <t>w5</t>
  </si>
  <si>
    <t>EA#1</t>
    <phoneticPr fontId="1" type="noConversion"/>
  </si>
  <si>
    <t>EA#2</t>
    <phoneticPr fontId="1" type="noConversion"/>
  </si>
  <si>
    <t>Q29</t>
  </si>
  <si>
    <t>Q30</t>
  </si>
  <si>
    <t>Q31</t>
  </si>
  <si>
    <t>Q32</t>
  </si>
  <si>
    <t>Q33</t>
  </si>
  <si>
    <t>Q34</t>
  </si>
  <si>
    <t>Q35</t>
  </si>
  <si>
    <t>Q36</t>
  </si>
  <si>
    <t>EA#3</t>
  </si>
  <si>
    <t>PA#4</t>
  </si>
  <si>
    <t>PA#3</t>
  </si>
  <si>
    <t>PA#2</t>
  </si>
  <si>
    <t>PA#1</t>
  </si>
  <si>
    <t>midterm</t>
  </si>
  <si>
    <t>final</t>
  </si>
  <si>
    <t>std dev</t>
  </si>
  <si>
    <t>online</t>
  </si>
  <si>
    <t>Quiz</t>
  </si>
  <si>
    <t>PA</t>
  </si>
  <si>
    <t>EA</t>
  </si>
  <si>
    <t>Exam</t>
  </si>
  <si>
    <t>Participation</t>
  </si>
  <si>
    <t>Sum</t>
  </si>
  <si>
    <t>Grade</t>
  </si>
  <si>
    <t>B05901004</t>
  </si>
  <si>
    <t>B05901155</t>
  </si>
  <si>
    <t>T07902110</t>
  </si>
  <si>
    <t>B05901035</t>
  </si>
  <si>
    <t>B05901099</t>
  </si>
  <si>
    <t>T07902107</t>
  </si>
  <si>
    <t>T07902127</t>
  </si>
  <si>
    <t>A07922206</t>
  </si>
  <si>
    <t>A07922205</t>
  </si>
  <si>
    <t>B05611009</t>
  </si>
  <si>
    <t>B04901161</t>
  </si>
  <si>
    <t>B06901014</t>
  </si>
  <si>
    <t>B06901004</t>
  </si>
  <si>
    <t>B06901183</t>
  </si>
  <si>
    <t>B05901144</t>
  </si>
  <si>
    <t>B05901090</t>
  </si>
  <si>
    <t>B06901175</t>
  </si>
  <si>
    <t>B06901096</t>
  </si>
  <si>
    <t>B03901139</t>
  </si>
  <si>
    <t>B06901028</t>
  </si>
  <si>
    <t>B06901143</t>
  </si>
  <si>
    <t>B06901043</t>
  </si>
  <si>
    <t>B05901024</t>
  </si>
  <si>
    <t>B02901167</t>
  </si>
  <si>
    <t>A07741218</t>
  </si>
  <si>
    <t>B06901027</t>
  </si>
  <si>
    <t>B06901158</t>
  </si>
  <si>
    <t>B06901167</t>
  </si>
  <si>
    <t>T07902106</t>
  </si>
  <si>
    <t>A</t>
  </si>
  <si>
    <t>A-</t>
  </si>
  <si>
    <t>B+</t>
  </si>
  <si>
    <t>B</t>
  </si>
  <si>
    <t>B-</t>
  </si>
  <si>
    <t>A+</t>
  </si>
  <si>
    <t>C+</t>
  </si>
  <si>
    <t>C</t>
  </si>
  <si>
    <t>C-</t>
  </si>
  <si>
    <t>PA#2 Comment</t>
  </si>
  <si>
    <t>doesn't compile; stuck at syntax issues</t>
  </si>
  <si>
    <t>doesn't compile; memset twice</t>
  </si>
  <si>
    <t>avg</t>
  </si>
  <si>
    <t>(A)</t>
  </si>
  <si>
    <t>(A-)</t>
  </si>
  <si>
    <t>PA#3 Comment</t>
  </si>
  <si>
    <t>segmentation fault; pch1, pch2 ill-declared</t>
  </si>
  <si>
    <t>PA#4 Comment</t>
  </si>
  <si>
    <t>F/(late)</t>
  </si>
  <si>
    <t>Q37</t>
  </si>
  <si>
    <t>Q38</t>
  </si>
  <si>
    <t>segmentation fault; trying to open file named '/'</t>
  </si>
  <si>
    <t>missing the first few lines of the page</t>
  </si>
  <si>
    <t>missing the last few lines of the page</t>
  </si>
  <si>
    <t>F</t>
  </si>
  <si>
    <t>fb+email</t>
  </si>
  <si>
    <t>rank</t>
  </si>
  <si>
    <t>percentile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</si>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</sst>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&quot;月&quot;d&quot;日&quot;"/>
    <numFmt numFmtId="165" formatCode="m/d;@"/>
    <numFmt numFmtId="166" formatCode="0.0"/>
  </numFmts>
  <fonts count="25">
    <font>
      <sz val="11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1"/>
      <color rgb="FF006100"/>
      <name val="Calibri"/>
      <family val="1"/>
      <charset val="136"/>
      <scheme val="minor"/>
    </font>
    <font>
      <sz val="11"/>
      <color rgb="FF9C0006"/>
      <name val="Calibri"/>
      <family val="1"/>
      <charset val="136"/>
      <scheme val="minor"/>
    </font>
    <font>
      <sz val="11"/>
      <color rgb="FF9C6500"/>
      <name val="Calibri"/>
      <family val="1"/>
      <charset val="136"/>
      <scheme val="minor"/>
    </font>
    <font>
      <sz val="11"/>
      <color rgb="FF3F3F76"/>
      <name val="Calibri"/>
      <family val="1"/>
      <charset val="136"/>
      <scheme val="minor"/>
    </font>
    <font>
      <b/>
      <sz val="11"/>
      <color rgb="FF3F3F3F"/>
      <name val="Calibri"/>
      <family val="1"/>
      <charset val="136"/>
      <scheme val="minor"/>
    </font>
    <font>
      <b/>
      <sz val="11"/>
      <color rgb="FFFA7D00"/>
      <name val="Calibri"/>
      <family val="1"/>
      <charset val="136"/>
      <scheme val="minor"/>
    </font>
    <font>
      <sz val="11"/>
      <color rgb="FFFA7D00"/>
      <name val="Calibri"/>
      <family val="1"/>
      <charset val="136"/>
      <scheme val="minor"/>
    </font>
    <font>
      <b/>
      <sz val="11"/>
      <color theme="0"/>
      <name val="Calibri"/>
      <family val="1"/>
      <charset val="136"/>
      <scheme val="minor"/>
    </font>
    <font>
      <sz val="11"/>
      <color rgb="FFFF0000"/>
      <name val="Calibri"/>
      <family val="1"/>
      <charset val="136"/>
      <scheme val="minor"/>
    </font>
    <font>
      <i/>
      <sz val="11"/>
      <color rgb="FF7F7F7F"/>
      <name val="Calibri"/>
      <family val="1"/>
      <charset val="136"/>
      <scheme val="minor"/>
    </font>
    <font>
      <b/>
      <sz val="11"/>
      <color theme="1"/>
      <name val="Calibri"/>
      <family val="1"/>
      <charset val="136"/>
      <scheme val="minor"/>
    </font>
    <font>
      <sz val="11"/>
      <color theme="0"/>
      <name val="Calibri"/>
      <family val="1"/>
      <charset val="136"/>
      <scheme val="minor"/>
    </font>
    <font>
      <sz val="9"/>
      <name val="Calibri"/>
      <family val="1"/>
      <charset val="136"/>
      <scheme val="minor"/>
    </font>
    <font>
      <sz val="12"/>
      <name val="新細明體"/>
      <family val="1"/>
      <charset val="136"/>
    </font>
    <font>
      <u/>
      <sz val="11"/>
      <color theme="10"/>
      <name val="Calibri"/>
      <family val="1"/>
      <charset val="136"/>
      <scheme val="minor"/>
    </font>
    <font>
      <u/>
      <sz val="11"/>
      <color theme="11"/>
      <name val="Calibri"/>
      <family val="1"/>
      <charset val="136"/>
      <scheme val="minor"/>
    </font>
    <font>
      <sz val="12"/>
      <color theme="1"/>
      <name val="Calibri"/>
      <family val="2"/>
    </font>
    <font>
      <sz val="11"/>
      <color rgb="FF000000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6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4" borderId="1" xfId="0" applyFont="1" applyFill="1" applyBorder="1" applyAlignment="1">
      <alignment horizontal="center" vertical="center"/>
    </xf>
    <xf numFmtId="0" fontId="0" fillId="3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3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>
      <alignment vertical="center"/>
    </xf>
    <xf numFmtId="9" fontId="0" fillId="0" borderId="12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33" borderId="1" xfId="0" applyFill="1" applyBorder="1">
      <alignment vertical="center"/>
    </xf>
    <xf numFmtId="9" fontId="0" fillId="0" borderId="1" xfId="95" applyFont="1" applyBorder="1" applyAlignment="1">
      <alignment horizontal="center" vertical="center"/>
    </xf>
    <xf numFmtId="9" fontId="0" fillId="0" borderId="0" xfId="95" applyFont="1" applyAlignment="1">
      <alignment vertical="center"/>
    </xf>
    <xf numFmtId="2" fontId="0" fillId="0" borderId="1" xfId="0" applyNumberFormat="1" applyBorder="1">
      <alignment vertical="center"/>
    </xf>
    <xf numFmtId="0" fontId="0" fillId="35" borderId="1" xfId="0" applyFont="1" applyFill="1" applyBorder="1" applyAlignment="1">
      <alignment horizontal="center" vertical="center"/>
    </xf>
    <xf numFmtId="2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2" fontId="0" fillId="34" borderId="1" xfId="0" applyNumberFormat="1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5" borderId="1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" xfId="95" applyFont="1" applyBorder="1" applyAlignment="1">
      <alignment vertical="center"/>
    </xf>
    <xf numFmtId="9" fontId="0" fillId="34" borderId="1" xfId="95" applyFont="1" applyFill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34" borderId="1" xfId="0" applyNumberFormat="1" applyFill="1" applyBorder="1" applyAlignment="1">
      <alignment horizontal="center" vertical="center"/>
    </xf>
    <xf numFmtId="1" fontId="0" fillId="0" borderId="1" xfId="0" applyNumberFormat="1" applyBorder="1">
      <alignment vertical="center"/>
    </xf>
    <xf numFmtId="1" fontId="0" fillId="34" borderId="1" xfId="0" applyNumberFormat="1" applyFill="1" applyBorder="1">
      <alignment vertical="center"/>
    </xf>
    <xf numFmtId="9" fontId="0" fillId="0" borderId="1" xfId="0" applyNumberFormat="1" applyBorder="1">
      <alignment vertical="center"/>
    </xf>
    <xf numFmtId="0" fontId="23" fillId="0" borderId="1" xfId="0" applyFont="1" applyBorder="1">
      <alignment vertical="center"/>
    </xf>
    <xf numFmtId="0" fontId="23" fillId="33" borderId="1" xfId="0" applyFont="1" applyFill="1" applyBorder="1">
      <alignment vertical="center"/>
    </xf>
  </cellXfs>
  <cellStyles count="9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95" builtinId="5"/>
    <cellStyle name="Title" xfId="39" builtinId="15" customBuiltin="1"/>
    <cellStyle name="Total" xfId="40" builtinId="25" customBuiltin="1"/>
    <cellStyle name="Warning Text" xfId="41" builtinId="11" customBuiltin="1"/>
    <cellStyle name="一般_intro-cs-grades-spring-05" xfId="42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workbookViewId="0"/>
  </sheetViews>
  <sheetFormatPr baseColWidth="10" defaultColWidth="8.83203125" defaultRowHeight="15"/>
  <cols>
    <col min="1" max="1" width="4" customWidth="1"/>
    <col min="2" max="2" width="11.6640625" style="1" customWidth="1"/>
    <col min="3" max="40" width="4.33203125" style="1" customWidth="1"/>
    <col min="41" max="42" width="5.6640625" style="1" customWidth="1"/>
    <col min="43" max="43" width="4" customWidth="1"/>
    <col min="44" max="44" width="11.6640625" style="1" customWidth="1"/>
  </cols>
  <sheetData>
    <row r="1" spans="1:44">
      <c r="A1" s="8" t="s">
        <v>30</v>
      </c>
      <c r="B1" s="8" t="s">
        <v>29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51</v>
      </c>
      <c r="AF1" s="8" t="s">
        <v>52</v>
      </c>
      <c r="AG1" s="8" t="s">
        <v>53</v>
      </c>
      <c r="AH1" s="8" t="s">
        <v>54</v>
      </c>
      <c r="AI1" s="8" t="s">
        <v>55</v>
      </c>
      <c r="AJ1" s="8" t="s">
        <v>56</v>
      </c>
      <c r="AK1" s="8" t="s">
        <v>57</v>
      </c>
      <c r="AL1" s="8" t="s">
        <v>58</v>
      </c>
      <c r="AM1" s="8" t="s">
        <v>123</v>
      </c>
      <c r="AN1" s="8" t="s">
        <v>124</v>
      </c>
      <c r="AO1" s="8" t="s">
        <v>28</v>
      </c>
      <c r="AP1" s="21">
        <v>0.15</v>
      </c>
      <c r="AQ1" s="8" t="s">
        <v>30</v>
      </c>
      <c r="AR1" s="8" t="s">
        <v>29</v>
      </c>
    </row>
    <row r="2" spans="1:44">
      <c r="A2" s="8">
        <v>1</v>
      </c>
      <c r="B2" s="9" t="s">
        <v>89</v>
      </c>
      <c r="C2" s="8">
        <v>1</v>
      </c>
      <c r="D2" s="8">
        <v>1</v>
      </c>
      <c r="E2" s="8">
        <v>1</v>
      </c>
      <c r="F2" s="9">
        <v>1</v>
      </c>
      <c r="G2" s="9">
        <v>1</v>
      </c>
      <c r="H2" s="9">
        <v>1</v>
      </c>
      <c r="I2" s="9">
        <v>1</v>
      </c>
      <c r="J2" s="8"/>
      <c r="K2" s="9">
        <v>1</v>
      </c>
      <c r="L2" s="27">
        <v>1</v>
      </c>
      <c r="M2" s="9">
        <v>1</v>
      </c>
      <c r="N2" s="9"/>
      <c r="O2" s="9">
        <v>1</v>
      </c>
      <c r="P2" s="9">
        <v>1</v>
      </c>
      <c r="Q2" s="9">
        <v>1</v>
      </c>
      <c r="R2" s="9">
        <v>1</v>
      </c>
      <c r="S2" s="27">
        <v>1</v>
      </c>
      <c r="T2" s="9">
        <v>1</v>
      </c>
      <c r="U2" s="9">
        <v>1</v>
      </c>
      <c r="V2" s="27">
        <v>1</v>
      </c>
      <c r="W2" s="9">
        <v>1</v>
      </c>
      <c r="X2" s="27">
        <v>1</v>
      </c>
      <c r="Y2" s="27">
        <v>1</v>
      </c>
      <c r="Z2" s="9">
        <v>1</v>
      </c>
      <c r="AA2" s="9">
        <v>1</v>
      </c>
      <c r="AB2" s="9">
        <v>1</v>
      </c>
      <c r="AC2" s="9">
        <v>1</v>
      </c>
      <c r="AD2" s="27">
        <v>1</v>
      </c>
      <c r="AE2" s="27">
        <v>1</v>
      </c>
      <c r="AF2" s="9">
        <v>1</v>
      </c>
      <c r="AG2" s="9">
        <v>1</v>
      </c>
      <c r="AH2" s="9">
        <v>1</v>
      </c>
      <c r="AI2" s="9">
        <v>1</v>
      </c>
      <c r="AJ2" s="9">
        <v>1</v>
      </c>
      <c r="AK2" s="9">
        <v>1</v>
      </c>
      <c r="AL2" s="9">
        <v>1</v>
      </c>
      <c r="AM2" s="9">
        <v>1</v>
      </c>
      <c r="AN2" s="9">
        <v>1</v>
      </c>
      <c r="AO2" s="9">
        <f t="shared" ref="AO2:AO27" si="0">SUM(C2:P2)+SUM(Q2:AN2)</f>
        <v>36</v>
      </c>
      <c r="AP2" s="9">
        <f>+AO2/38*15</f>
        <v>14.210526315789473</v>
      </c>
      <c r="AQ2" s="8">
        <v>1</v>
      </c>
      <c r="AR2" s="9" t="s">
        <v>89</v>
      </c>
    </row>
    <row r="3" spans="1:44">
      <c r="A3" s="8"/>
      <c r="B3" s="8" t="s">
        <v>90</v>
      </c>
      <c r="C3" s="8">
        <v>1</v>
      </c>
      <c r="D3" s="8">
        <v>1</v>
      </c>
      <c r="E3" s="8">
        <v>1</v>
      </c>
      <c r="F3" s="9">
        <v>1</v>
      </c>
      <c r="G3" s="9">
        <v>1</v>
      </c>
      <c r="H3" s="9">
        <v>1</v>
      </c>
      <c r="I3" s="9">
        <v>1</v>
      </c>
      <c r="J3" s="8"/>
      <c r="K3" s="9">
        <v>1</v>
      </c>
      <c r="L3" s="27">
        <v>1</v>
      </c>
      <c r="M3" s="9">
        <v>1</v>
      </c>
      <c r="N3" s="9"/>
      <c r="O3" s="9">
        <v>1</v>
      </c>
      <c r="P3" s="9">
        <v>1</v>
      </c>
      <c r="Q3" s="9">
        <v>1</v>
      </c>
      <c r="R3" s="9">
        <v>1</v>
      </c>
      <c r="S3" s="27">
        <v>1</v>
      </c>
      <c r="T3" s="9">
        <v>1</v>
      </c>
      <c r="U3" s="9">
        <v>1</v>
      </c>
      <c r="V3" s="27">
        <v>1</v>
      </c>
      <c r="W3" s="9">
        <v>1</v>
      </c>
      <c r="X3" s="27">
        <v>1</v>
      </c>
      <c r="Y3" s="27">
        <v>1</v>
      </c>
      <c r="Z3" s="9">
        <v>1</v>
      </c>
      <c r="AA3" s="9">
        <v>1</v>
      </c>
      <c r="AB3" s="9">
        <v>1</v>
      </c>
      <c r="AC3" s="9">
        <v>1</v>
      </c>
      <c r="AD3" s="27">
        <v>1</v>
      </c>
      <c r="AE3" s="27">
        <v>1</v>
      </c>
      <c r="AF3" s="9">
        <v>1</v>
      </c>
      <c r="AG3" s="9">
        <v>1</v>
      </c>
      <c r="AH3" s="9">
        <v>1</v>
      </c>
      <c r="AI3" s="9">
        <v>1</v>
      </c>
      <c r="AJ3" s="9">
        <v>1</v>
      </c>
      <c r="AK3" s="9">
        <v>1</v>
      </c>
      <c r="AL3" s="9">
        <v>1</v>
      </c>
      <c r="AM3" s="9">
        <v>1</v>
      </c>
      <c r="AN3" s="9">
        <v>1</v>
      </c>
      <c r="AO3" s="9">
        <f t="shared" si="0"/>
        <v>36</v>
      </c>
      <c r="AP3" s="9">
        <f t="shared" ref="AP3:AP4" si="1">+AO3/38*15</f>
        <v>14.210526315789473</v>
      </c>
      <c r="AQ3" s="8"/>
      <c r="AR3" s="8" t="s">
        <v>90</v>
      </c>
    </row>
    <row r="4" spans="1:44">
      <c r="A4" s="8"/>
      <c r="B4" s="8" t="s">
        <v>98</v>
      </c>
      <c r="C4" s="8">
        <v>1</v>
      </c>
      <c r="D4" s="8">
        <v>1</v>
      </c>
      <c r="E4" s="8">
        <v>1</v>
      </c>
      <c r="F4" s="9">
        <v>1</v>
      </c>
      <c r="G4" s="9">
        <v>1</v>
      </c>
      <c r="H4" s="9">
        <v>1</v>
      </c>
      <c r="I4" s="9">
        <v>1</v>
      </c>
      <c r="J4" s="8"/>
      <c r="K4" s="9">
        <v>1</v>
      </c>
      <c r="L4" s="27">
        <v>1</v>
      </c>
      <c r="M4" s="9">
        <v>1</v>
      </c>
      <c r="N4" s="9"/>
      <c r="O4" s="9">
        <v>1</v>
      </c>
      <c r="P4" s="9">
        <v>1</v>
      </c>
      <c r="Q4" s="9">
        <v>1</v>
      </c>
      <c r="R4" s="9">
        <v>1</v>
      </c>
      <c r="S4" s="27">
        <v>1</v>
      </c>
      <c r="T4" s="9">
        <v>1</v>
      </c>
      <c r="U4" s="9">
        <v>1</v>
      </c>
      <c r="V4" s="27">
        <v>1</v>
      </c>
      <c r="W4" s="9">
        <v>1</v>
      </c>
      <c r="X4" s="27">
        <v>1</v>
      </c>
      <c r="Y4" s="27">
        <v>1</v>
      </c>
      <c r="Z4" s="9">
        <v>1</v>
      </c>
      <c r="AA4" s="9">
        <v>1</v>
      </c>
      <c r="AB4" s="9">
        <v>1</v>
      </c>
      <c r="AC4" s="9">
        <v>1</v>
      </c>
      <c r="AD4" s="27">
        <v>1</v>
      </c>
      <c r="AE4" s="27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1</v>
      </c>
      <c r="AL4" s="9">
        <v>1</v>
      </c>
      <c r="AM4" s="9">
        <v>1</v>
      </c>
      <c r="AN4" s="9">
        <v>1</v>
      </c>
      <c r="AO4" s="9">
        <f t="shared" ref="AO4" si="2">SUM(C4:P4)+SUM(Q4:AN4)</f>
        <v>36</v>
      </c>
      <c r="AP4" s="9">
        <f t="shared" si="1"/>
        <v>14.210526315789473</v>
      </c>
      <c r="AQ4" s="8"/>
      <c r="AR4" s="8" t="s">
        <v>98</v>
      </c>
    </row>
    <row r="5" spans="1:44">
      <c r="A5" s="10">
        <v>2</v>
      </c>
      <c r="B5" s="10" t="s">
        <v>75</v>
      </c>
      <c r="C5" s="10">
        <v>1</v>
      </c>
      <c r="D5" s="27">
        <v>1</v>
      </c>
      <c r="E5" s="27">
        <v>1</v>
      </c>
      <c r="F5" s="10">
        <v>1</v>
      </c>
      <c r="G5" s="27">
        <v>1</v>
      </c>
      <c r="H5" s="27">
        <v>1</v>
      </c>
      <c r="I5" s="10">
        <v>1</v>
      </c>
      <c r="J5" s="10">
        <v>1</v>
      </c>
      <c r="K5" s="10">
        <v>1</v>
      </c>
      <c r="L5" s="27">
        <v>1</v>
      </c>
      <c r="M5" s="27">
        <v>1</v>
      </c>
      <c r="N5" s="10">
        <v>1</v>
      </c>
      <c r="O5" s="27">
        <v>1</v>
      </c>
      <c r="P5" s="10">
        <v>1</v>
      </c>
      <c r="Q5" s="10">
        <v>1</v>
      </c>
      <c r="R5" s="10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10">
        <v>1</v>
      </c>
      <c r="Y5" s="27">
        <v>1</v>
      </c>
      <c r="Z5" s="10">
        <v>1</v>
      </c>
      <c r="AA5" s="27">
        <v>1</v>
      </c>
      <c r="AB5" s="10">
        <v>1</v>
      </c>
      <c r="AC5" s="10">
        <v>1</v>
      </c>
      <c r="AD5" s="10">
        <v>1</v>
      </c>
      <c r="AE5" s="27">
        <v>1</v>
      </c>
      <c r="AF5" s="10">
        <v>1</v>
      </c>
      <c r="AG5" s="10">
        <v>1</v>
      </c>
      <c r="AH5" s="10">
        <v>1</v>
      </c>
      <c r="AI5" s="10">
        <v>1</v>
      </c>
      <c r="AJ5" s="27">
        <v>1</v>
      </c>
      <c r="AK5" s="27">
        <v>1</v>
      </c>
      <c r="AL5" s="27">
        <v>1</v>
      </c>
      <c r="AM5" s="10">
        <v>1</v>
      </c>
      <c r="AN5" s="27">
        <v>1</v>
      </c>
      <c r="AO5" s="10">
        <f t="shared" si="0"/>
        <v>38</v>
      </c>
      <c r="AP5" s="10">
        <f>+AO5/38*15</f>
        <v>15</v>
      </c>
      <c r="AQ5" s="10">
        <v>2</v>
      </c>
      <c r="AR5" s="10" t="s">
        <v>75</v>
      </c>
    </row>
    <row r="6" spans="1:44" ht="16">
      <c r="A6" s="10"/>
      <c r="B6" s="11" t="s">
        <v>76</v>
      </c>
      <c r="C6" s="10">
        <v>1</v>
      </c>
      <c r="D6" s="27">
        <v>1</v>
      </c>
      <c r="E6" s="27">
        <v>1</v>
      </c>
      <c r="F6" s="10">
        <v>1</v>
      </c>
      <c r="G6" s="27">
        <v>1</v>
      </c>
      <c r="H6" s="27">
        <v>1</v>
      </c>
      <c r="I6" s="10">
        <v>1</v>
      </c>
      <c r="J6" s="10">
        <v>1</v>
      </c>
      <c r="K6" s="10">
        <v>1</v>
      </c>
      <c r="L6" s="27">
        <v>1</v>
      </c>
      <c r="M6" s="27">
        <v>1</v>
      </c>
      <c r="N6" s="10">
        <v>1</v>
      </c>
      <c r="O6" s="27">
        <v>1</v>
      </c>
      <c r="P6" s="10">
        <v>1</v>
      </c>
      <c r="Q6" s="10">
        <v>1</v>
      </c>
      <c r="R6" s="10">
        <v>1</v>
      </c>
      <c r="S6" s="27">
        <v>1</v>
      </c>
      <c r="T6" s="27">
        <v>1</v>
      </c>
      <c r="U6" s="27">
        <v>1</v>
      </c>
      <c r="V6" s="27">
        <v>1</v>
      </c>
      <c r="W6" s="27">
        <v>1</v>
      </c>
      <c r="X6" s="10">
        <v>1</v>
      </c>
      <c r="Y6" s="27">
        <v>1</v>
      </c>
      <c r="Z6" s="10">
        <v>1</v>
      </c>
      <c r="AA6" s="27">
        <v>1</v>
      </c>
      <c r="AB6" s="10">
        <v>1</v>
      </c>
      <c r="AC6" s="10">
        <v>1</v>
      </c>
      <c r="AD6" s="10">
        <v>1</v>
      </c>
      <c r="AE6" s="27">
        <v>1</v>
      </c>
      <c r="AF6" s="10">
        <v>1</v>
      </c>
      <c r="AG6" s="10">
        <v>1</v>
      </c>
      <c r="AH6" s="10">
        <v>1</v>
      </c>
      <c r="AI6" s="10">
        <v>1</v>
      </c>
      <c r="AJ6" s="27">
        <v>1</v>
      </c>
      <c r="AK6" s="27">
        <v>1</v>
      </c>
      <c r="AL6" s="27">
        <v>1</v>
      </c>
      <c r="AM6" s="10">
        <v>1</v>
      </c>
      <c r="AN6" s="27">
        <v>1</v>
      </c>
      <c r="AO6" s="10">
        <f t="shared" si="0"/>
        <v>38</v>
      </c>
      <c r="AP6" s="10">
        <f>+AO6/38*15</f>
        <v>15</v>
      </c>
      <c r="AQ6" s="10"/>
      <c r="AR6" s="11" t="s">
        <v>76</v>
      </c>
    </row>
    <row r="7" spans="1:44" ht="16">
      <c r="A7" s="9">
        <v>3</v>
      </c>
      <c r="B7" s="12" t="s">
        <v>77</v>
      </c>
      <c r="C7" s="9">
        <v>1</v>
      </c>
      <c r="D7" s="27">
        <v>1</v>
      </c>
      <c r="E7" s="27">
        <v>1</v>
      </c>
      <c r="F7" s="9">
        <v>1</v>
      </c>
      <c r="G7" s="27">
        <v>1</v>
      </c>
      <c r="H7" s="27">
        <v>1</v>
      </c>
      <c r="I7" s="8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9">
        <v>1</v>
      </c>
      <c r="P7" s="9">
        <v>1</v>
      </c>
      <c r="Q7" s="9">
        <v>1</v>
      </c>
      <c r="R7" s="9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9">
        <v>1</v>
      </c>
      <c r="Y7" s="27">
        <v>1</v>
      </c>
      <c r="Z7" s="27">
        <v>1</v>
      </c>
      <c r="AA7" s="9">
        <v>1</v>
      </c>
      <c r="AB7" s="9">
        <v>1</v>
      </c>
      <c r="AC7" s="27">
        <v>1</v>
      </c>
      <c r="AD7" s="9">
        <v>1</v>
      </c>
      <c r="AE7" s="27">
        <v>1</v>
      </c>
      <c r="AF7" s="27">
        <v>1</v>
      </c>
      <c r="AG7" s="9">
        <v>1</v>
      </c>
      <c r="AH7" s="9">
        <v>1</v>
      </c>
      <c r="AI7" s="9">
        <v>1</v>
      </c>
      <c r="AJ7" s="27">
        <v>1</v>
      </c>
      <c r="AK7" s="9">
        <v>1</v>
      </c>
      <c r="AL7" s="9">
        <v>1</v>
      </c>
      <c r="AM7" s="9">
        <v>1</v>
      </c>
      <c r="AN7" s="27">
        <v>1</v>
      </c>
      <c r="AO7" s="9">
        <f t="shared" si="0"/>
        <v>38</v>
      </c>
      <c r="AP7" s="9">
        <f>+AO7/38*15</f>
        <v>15</v>
      </c>
      <c r="AQ7" s="9">
        <v>3</v>
      </c>
      <c r="AR7" s="12" t="s">
        <v>77</v>
      </c>
    </row>
    <row r="8" spans="1:44">
      <c r="A8" s="9"/>
      <c r="B8" s="8" t="s">
        <v>103</v>
      </c>
      <c r="C8" s="9">
        <v>1</v>
      </c>
      <c r="D8" s="27">
        <v>1</v>
      </c>
      <c r="E8" s="27">
        <v>1</v>
      </c>
      <c r="F8" s="9">
        <v>1</v>
      </c>
      <c r="G8" s="27">
        <v>1</v>
      </c>
      <c r="H8" s="27">
        <v>1</v>
      </c>
      <c r="I8" s="8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9">
        <v>1</v>
      </c>
      <c r="P8" s="9">
        <v>1</v>
      </c>
      <c r="Q8" s="9">
        <v>1</v>
      </c>
      <c r="R8" s="9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9">
        <v>1</v>
      </c>
      <c r="Y8" s="27">
        <v>1</v>
      </c>
      <c r="Z8" s="27">
        <v>1</v>
      </c>
      <c r="AA8" s="9">
        <v>1</v>
      </c>
      <c r="AB8" s="9">
        <v>1</v>
      </c>
      <c r="AC8" s="27">
        <v>1</v>
      </c>
      <c r="AD8" s="9">
        <v>1</v>
      </c>
      <c r="AE8" s="27">
        <v>1</v>
      </c>
      <c r="AF8" s="27">
        <v>1</v>
      </c>
      <c r="AG8" s="9">
        <v>1</v>
      </c>
      <c r="AH8" s="9">
        <v>1</v>
      </c>
      <c r="AI8" s="9">
        <v>1</v>
      </c>
      <c r="AJ8" s="27">
        <v>1</v>
      </c>
      <c r="AK8" s="9">
        <v>1</v>
      </c>
      <c r="AL8" s="9">
        <v>1</v>
      </c>
      <c r="AM8" s="9">
        <v>1</v>
      </c>
      <c r="AN8" s="27">
        <v>1</v>
      </c>
      <c r="AO8" s="9">
        <f t="shared" si="0"/>
        <v>38</v>
      </c>
      <c r="AP8" s="9">
        <f t="shared" ref="AP8:AP9" si="3">+AO8/38*15</f>
        <v>15</v>
      </c>
      <c r="AQ8" s="9"/>
      <c r="AR8" s="8" t="s">
        <v>103</v>
      </c>
    </row>
    <row r="9" spans="1:44">
      <c r="A9" s="9"/>
      <c r="B9" s="8" t="s">
        <v>99</v>
      </c>
      <c r="C9" s="9">
        <v>1</v>
      </c>
      <c r="D9" s="27">
        <v>1</v>
      </c>
      <c r="E9" s="27">
        <v>1</v>
      </c>
      <c r="F9" s="9">
        <v>1</v>
      </c>
      <c r="G9" s="27">
        <v>1</v>
      </c>
      <c r="H9" s="27">
        <v>1</v>
      </c>
      <c r="I9" s="8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9">
        <v>1</v>
      </c>
      <c r="P9" s="9">
        <v>1</v>
      </c>
      <c r="Q9" s="9">
        <v>1</v>
      </c>
      <c r="R9" s="9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9">
        <v>1</v>
      </c>
      <c r="Y9" s="27">
        <v>1</v>
      </c>
      <c r="Z9" s="27">
        <v>1</v>
      </c>
      <c r="AA9" s="9">
        <v>1</v>
      </c>
      <c r="AB9" s="9">
        <v>1</v>
      </c>
      <c r="AC9" s="27">
        <v>1</v>
      </c>
      <c r="AD9" s="9">
        <v>1</v>
      </c>
      <c r="AE9" s="27">
        <v>1</v>
      </c>
      <c r="AF9" s="27">
        <v>1</v>
      </c>
      <c r="AG9" s="9">
        <v>1</v>
      </c>
      <c r="AH9" s="9">
        <v>1</v>
      </c>
      <c r="AI9" s="9">
        <v>1</v>
      </c>
      <c r="AJ9" s="27">
        <v>1</v>
      </c>
      <c r="AK9" s="9">
        <v>1</v>
      </c>
      <c r="AL9" s="9">
        <v>1</v>
      </c>
      <c r="AM9" s="9">
        <v>1</v>
      </c>
      <c r="AN9" s="27">
        <v>1</v>
      </c>
      <c r="AO9" s="9">
        <f t="shared" si="0"/>
        <v>38</v>
      </c>
      <c r="AP9" s="9">
        <f t="shared" si="3"/>
        <v>15</v>
      </c>
      <c r="AQ9" s="9"/>
      <c r="AR9" s="8" t="s">
        <v>99</v>
      </c>
    </row>
    <row r="10" spans="1:44">
      <c r="A10" s="10">
        <v>4</v>
      </c>
      <c r="B10" s="10" t="s">
        <v>79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27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27">
        <v>1</v>
      </c>
      <c r="T10" s="10">
        <v>1</v>
      </c>
      <c r="U10" s="10">
        <v>1</v>
      </c>
      <c r="V10" s="27">
        <v>1</v>
      </c>
      <c r="W10" s="10">
        <v>1</v>
      </c>
      <c r="X10" s="27">
        <v>1</v>
      </c>
      <c r="Y10" s="27">
        <v>1</v>
      </c>
      <c r="Z10" s="10">
        <v>1</v>
      </c>
      <c r="AA10" s="10">
        <v>1</v>
      </c>
      <c r="AB10" s="10">
        <v>1</v>
      </c>
      <c r="AC10" s="10">
        <v>1</v>
      </c>
      <c r="AD10" s="27">
        <v>1</v>
      </c>
      <c r="AE10" s="27">
        <v>1</v>
      </c>
      <c r="AF10" s="10">
        <v>1</v>
      </c>
      <c r="AG10" s="10">
        <v>1</v>
      </c>
      <c r="AH10" s="10">
        <v>1</v>
      </c>
      <c r="AI10" s="27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f t="shared" si="0"/>
        <v>38</v>
      </c>
      <c r="AP10" s="10">
        <f>+AO10/38*15</f>
        <v>15</v>
      </c>
      <c r="AQ10" s="10">
        <v>4</v>
      </c>
      <c r="AR10" s="10" t="s">
        <v>79</v>
      </c>
    </row>
    <row r="11" spans="1:44">
      <c r="A11" s="10"/>
      <c r="B11" s="10" t="s">
        <v>78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27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27">
        <v>1</v>
      </c>
      <c r="T11" s="10">
        <v>1</v>
      </c>
      <c r="U11" s="10">
        <v>1</v>
      </c>
      <c r="V11" s="27">
        <v>1</v>
      </c>
      <c r="W11" s="10">
        <v>1</v>
      </c>
      <c r="X11" s="27">
        <v>1</v>
      </c>
      <c r="Y11" s="27">
        <v>1</v>
      </c>
      <c r="Z11" s="10">
        <v>1</v>
      </c>
      <c r="AA11" s="10">
        <v>1</v>
      </c>
      <c r="AB11" s="10">
        <v>1</v>
      </c>
      <c r="AC11" s="10">
        <v>1</v>
      </c>
      <c r="AD11" s="27">
        <v>1</v>
      </c>
      <c r="AE11" s="27">
        <v>1</v>
      </c>
      <c r="AF11" s="10">
        <v>1</v>
      </c>
      <c r="AG11" s="10">
        <v>1</v>
      </c>
      <c r="AH11" s="10">
        <v>1</v>
      </c>
      <c r="AI11" s="27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f t="shared" si="0"/>
        <v>38</v>
      </c>
      <c r="AP11" s="10">
        <f>+AO11/38*15</f>
        <v>15</v>
      </c>
      <c r="AQ11" s="10"/>
      <c r="AR11" s="10" t="s">
        <v>78</v>
      </c>
    </row>
    <row r="12" spans="1:44">
      <c r="A12" s="9">
        <v>5</v>
      </c>
      <c r="B12" s="8" t="s">
        <v>80</v>
      </c>
      <c r="C12" s="9">
        <v>1</v>
      </c>
      <c r="D12" s="8">
        <v>1</v>
      </c>
      <c r="E12" s="27">
        <v>1</v>
      </c>
      <c r="F12" s="9">
        <v>1</v>
      </c>
      <c r="G12" s="27">
        <v>1</v>
      </c>
      <c r="H12" s="8">
        <v>1</v>
      </c>
      <c r="I12" s="27">
        <v>1</v>
      </c>
      <c r="J12" s="27">
        <v>1</v>
      </c>
      <c r="K12" s="27">
        <v>1</v>
      </c>
      <c r="L12" s="27">
        <v>1</v>
      </c>
      <c r="M12" s="9">
        <v>1</v>
      </c>
      <c r="N12" s="27">
        <v>1</v>
      </c>
      <c r="O12" s="9">
        <v>1</v>
      </c>
      <c r="P12" s="27">
        <v>1</v>
      </c>
      <c r="Q12" s="9">
        <v>1</v>
      </c>
      <c r="R12" s="9">
        <v>1</v>
      </c>
      <c r="S12" s="27">
        <v>1</v>
      </c>
      <c r="T12" s="9">
        <v>1</v>
      </c>
      <c r="U12" s="9">
        <v>1</v>
      </c>
      <c r="V12" s="27">
        <v>1</v>
      </c>
      <c r="W12" s="27">
        <v>1</v>
      </c>
      <c r="X12" s="9">
        <v>1</v>
      </c>
      <c r="Y12" s="27">
        <v>1</v>
      </c>
      <c r="Z12" s="9">
        <v>1</v>
      </c>
      <c r="AA12" s="27">
        <v>1</v>
      </c>
      <c r="AB12" s="9">
        <v>1</v>
      </c>
      <c r="AC12" s="9">
        <v>1</v>
      </c>
      <c r="AD12" s="9">
        <v>1</v>
      </c>
      <c r="AE12" s="27">
        <v>1</v>
      </c>
      <c r="AF12" s="9">
        <v>1</v>
      </c>
      <c r="AG12" s="9">
        <v>1</v>
      </c>
      <c r="AH12" s="9">
        <v>1</v>
      </c>
      <c r="AI12" s="9">
        <v>1</v>
      </c>
      <c r="AJ12" s="27">
        <v>1</v>
      </c>
      <c r="AK12" s="9">
        <v>1</v>
      </c>
      <c r="AL12" s="9">
        <v>1</v>
      </c>
      <c r="AM12" s="9">
        <v>1</v>
      </c>
      <c r="AN12" s="27">
        <v>1</v>
      </c>
      <c r="AO12" s="9">
        <f t="shared" si="0"/>
        <v>38</v>
      </c>
      <c r="AP12" s="9">
        <f>+AO12/38*15</f>
        <v>15</v>
      </c>
      <c r="AQ12" s="9">
        <v>5</v>
      </c>
      <c r="AR12" s="8" t="s">
        <v>80</v>
      </c>
    </row>
    <row r="13" spans="1:44">
      <c r="A13" s="8"/>
      <c r="B13" s="8" t="s">
        <v>81</v>
      </c>
      <c r="C13" s="9">
        <v>1</v>
      </c>
      <c r="D13" s="8">
        <v>1</v>
      </c>
      <c r="E13" s="27">
        <v>1</v>
      </c>
      <c r="F13" s="9">
        <v>1</v>
      </c>
      <c r="G13" s="27">
        <v>1</v>
      </c>
      <c r="H13" s="8">
        <v>1</v>
      </c>
      <c r="I13" s="27">
        <v>1</v>
      </c>
      <c r="J13" s="27">
        <v>1</v>
      </c>
      <c r="K13" s="27">
        <v>1</v>
      </c>
      <c r="L13" s="27">
        <v>1</v>
      </c>
      <c r="M13" s="9">
        <v>1</v>
      </c>
      <c r="N13" s="27">
        <v>1</v>
      </c>
      <c r="O13" s="9">
        <v>1</v>
      </c>
      <c r="P13" s="27">
        <v>1</v>
      </c>
      <c r="Q13" s="9">
        <v>1</v>
      </c>
      <c r="R13" s="9">
        <v>1</v>
      </c>
      <c r="S13" s="27">
        <v>1</v>
      </c>
      <c r="T13" s="9">
        <v>1</v>
      </c>
      <c r="U13" s="9">
        <v>1</v>
      </c>
      <c r="V13" s="27">
        <v>1</v>
      </c>
      <c r="W13" s="27">
        <v>1</v>
      </c>
      <c r="X13" s="9">
        <v>1</v>
      </c>
      <c r="Y13" s="27">
        <v>1</v>
      </c>
      <c r="Z13" s="9">
        <v>1</v>
      </c>
      <c r="AA13" s="27">
        <v>1</v>
      </c>
      <c r="AB13" s="9">
        <v>1</v>
      </c>
      <c r="AC13" s="9">
        <v>1</v>
      </c>
      <c r="AD13" s="9">
        <v>1</v>
      </c>
      <c r="AE13" s="27">
        <v>1</v>
      </c>
      <c r="AF13" s="9">
        <v>1</v>
      </c>
      <c r="AG13" s="9">
        <v>1</v>
      </c>
      <c r="AH13" s="9">
        <v>1</v>
      </c>
      <c r="AI13" s="9">
        <v>1</v>
      </c>
      <c r="AJ13" s="27">
        <v>1</v>
      </c>
      <c r="AK13" s="9">
        <v>1</v>
      </c>
      <c r="AL13" s="9">
        <v>1</v>
      </c>
      <c r="AM13" s="9">
        <v>1</v>
      </c>
      <c r="AN13" s="27">
        <v>1</v>
      </c>
      <c r="AO13" s="9">
        <f t="shared" si="0"/>
        <v>38</v>
      </c>
      <c r="AP13" s="9">
        <f t="shared" ref="AP13" si="4">+AO13/38*15</f>
        <v>15</v>
      </c>
      <c r="AQ13" s="8"/>
      <c r="AR13" s="8" t="s">
        <v>81</v>
      </c>
    </row>
    <row r="14" spans="1:44">
      <c r="A14" s="10">
        <v>6</v>
      </c>
      <c r="B14" s="10" t="s">
        <v>82</v>
      </c>
      <c r="C14" s="10">
        <v>1</v>
      </c>
      <c r="D14" s="10">
        <v>1</v>
      </c>
      <c r="E14" s="27">
        <v>1</v>
      </c>
      <c r="F14" s="27">
        <v>1</v>
      </c>
      <c r="G14" s="27">
        <v>1</v>
      </c>
      <c r="H14" s="10">
        <v>1</v>
      </c>
      <c r="I14" s="10">
        <v>1</v>
      </c>
      <c r="J14" s="10">
        <v>1</v>
      </c>
      <c r="K14" s="10">
        <v>1</v>
      </c>
      <c r="L14" s="27">
        <v>1</v>
      </c>
      <c r="M14" s="27">
        <v>1</v>
      </c>
      <c r="N14" s="10">
        <v>1</v>
      </c>
      <c r="O14" s="10">
        <v>1</v>
      </c>
      <c r="P14" s="10">
        <v>1</v>
      </c>
      <c r="Q14" s="27">
        <v>1</v>
      </c>
      <c r="R14" s="27">
        <v>1</v>
      </c>
      <c r="S14" s="27">
        <v>1</v>
      </c>
      <c r="T14" s="27">
        <v>1</v>
      </c>
      <c r="U14" s="10">
        <v>1</v>
      </c>
      <c r="V14" s="27">
        <v>1</v>
      </c>
      <c r="W14" s="27">
        <v>1</v>
      </c>
      <c r="X14" s="10">
        <v>1</v>
      </c>
      <c r="Y14" s="27">
        <v>1</v>
      </c>
      <c r="Z14" s="10">
        <v>1</v>
      </c>
      <c r="AA14" s="10">
        <v>1</v>
      </c>
      <c r="AB14" s="27">
        <v>1</v>
      </c>
      <c r="AC14" s="27">
        <v>1</v>
      </c>
      <c r="AD14" s="27">
        <v>1</v>
      </c>
      <c r="AE14" s="27">
        <v>1</v>
      </c>
      <c r="AF14" s="10">
        <v>1</v>
      </c>
      <c r="AG14" s="27">
        <v>1</v>
      </c>
      <c r="AH14" s="10">
        <v>1</v>
      </c>
      <c r="AI14" s="10">
        <v>1</v>
      </c>
      <c r="AJ14" s="27">
        <v>1</v>
      </c>
      <c r="AK14" s="27">
        <v>1</v>
      </c>
      <c r="AL14" s="10">
        <v>1</v>
      </c>
      <c r="AM14" s="10">
        <v>1</v>
      </c>
      <c r="AN14" s="27">
        <v>1</v>
      </c>
      <c r="AO14" s="10">
        <f t="shared" si="0"/>
        <v>38</v>
      </c>
      <c r="AP14" s="10">
        <f>+AO14/38*15</f>
        <v>15</v>
      </c>
      <c r="AQ14" s="10">
        <v>6</v>
      </c>
      <c r="AR14" s="10" t="s">
        <v>82</v>
      </c>
    </row>
    <row r="15" spans="1:44">
      <c r="A15" s="10"/>
      <c r="B15" s="15" t="s">
        <v>83</v>
      </c>
      <c r="C15" s="10">
        <v>1</v>
      </c>
      <c r="D15" s="10">
        <v>1</v>
      </c>
      <c r="E15" s="27">
        <v>1</v>
      </c>
      <c r="F15" s="27">
        <v>1</v>
      </c>
      <c r="G15" s="27">
        <v>1</v>
      </c>
      <c r="H15" s="10">
        <v>1</v>
      </c>
      <c r="I15" s="10">
        <v>1</v>
      </c>
      <c r="J15" s="10">
        <v>1</v>
      </c>
      <c r="K15" s="10">
        <v>1</v>
      </c>
      <c r="L15" s="27">
        <v>1</v>
      </c>
      <c r="M15" s="27">
        <v>1</v>
      </c>
      <c r="N15" s="10">
        <v>1</v>
      </c>
      <c r="O15" s="10">
        <v>1</v>
      </c>
      <c r="P15" s="10">
        <v>1</v>
      </c>
      <c r="Q15" s="27">
        <v>1</v>
      </c>
      <c r="R15" s="27">
        <v>1</v>
      </c>
      <c r="S15" s="27">
        <v>1</v>
      </c>
      <c r="T15" s="27">
        <v>1</v>
      </c>
      <c r="U15" s="10">
        <v>1</v>
      </c>
      <c r="V15" s="27">
        <v>1</v>
      </c>
      <c r="W15" s="27">
        <v>1</v>
      </c>
      <c r="X15" s="10">
        <v>1</v>
      </c>
      <c r="Y15" s="27">
        <v>1</v>
      </c>
      <c r="Z15" s="10">
        <v>1</v>
      </c>
      <c r="AA15" s="10">
        <v>1</v>
      </c>
      <c r="AB15" s="27">
        <v>1</v>
      </c>
      <c r="AC15" s="27">
        <v>1</v>
      </c>
      <c r="AD15" s="27">
        <v>1</v>
      </c>
      <c r="AE15" s="27">
        <v>1</v>
      </c>
      <c r="AF15" s="10">
        <v>1</v>
      </c>
      <c r="AG15" s="27">
        <v>1</v>
      </c>
      <c r="AH15" s="10">
        <v>1</v>
      </c>
      <c r="AI15" s="10">
        <v>1</v>
      </c>
      <c r="AJ15" s="27">
        <v>1</v>
      </c>
      <c r="AK15" s="27">
        <v>1</v>
      </c>
      <c r="AL15" s="10">
        <v>1</v>
      </c>
      <c r="AM15" s="10">
        <v>1</v>
      </c>
      <c r="AN15" s="27">
        <v>1</v>
      </c>
      <c r="AO15" s="10">
        <f t="shared" si="0"/>
        <v>38</v>
      </c>
      <c r="AP15" s="10">
        <f>+AO15/38*15</f>
        <v>15</v>
      </c>
      <c r="AQ15" s="10"/>
      <c r="AR15" s="15" t="s">
        <v>83</v>
      </c>
    </row>
    <row r="16" spans="1:44">
      <c r="A16" s="8">
        <v>7</v>
      </c>
      <c r="B16" s="8" t="s">
        <v>85</v>
      </c>
      <c r="C16" s="9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8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9">
        <v>1</v>
      </c>
      <c r="Q16" s="27">
        <v>1</v>
      </c>
      <c r="R16" s="9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9">
        <v>1</v>
      </c>
      <c r="Y16" s="27">
        <v>1</v>
      </c>
      <c r="Z16" s="27">
        <v>1</v>
      </c>
      <c r="AA16" s="27">
        <v>1</v>
      </c>
      <c r="AB16" s="9">
        <v>1</v>
      </c>
      <c r="AC16" s="9">
        <v>1</v>
      </c>
      <c r="AD16" s="9">
        <v>1</v>
      </c>
      <c r="AE16" s="27">
        <v>1</v>
      </c>
      <c r="AF16" s="9">
        <v>1</v>
      </c>
      <c r="AG16" s="9">
        <v>1</v>
      </c>
      <c r="AH16" s="9">
        <v>1</v>
      </c>
      <c r="AI16" s="9">
        <v>1</v>
      </c>
      <c r="AJ16" s="27">
        <v>1</v>
      </c>
      <c r="AK16" s="27">
        <v>1</v>
      </c>
      <c r="AL16" s="27">
        <v>1</v>
      </c>
      <c r="AM16" s="27">
        <v>1</v>
      </c>
      <c r="AN16" s="27">
        <v>1</v>
      </c>
      <c r="AO16" s="9">
        <f t="shared" si="0"/>
        <v>38</v>
      </c>
      <c r="AP16" s="9">
        <f>+AO16/38*15</f>
        <v>15</v>
      </c>
      <c r="AQ16" s="8">
        <v>7</v>
      </c>
      <c r="AR16" s="8" t="s">
        <v>85</v>
      </c>
    </row>
    <row r="17" spans="1:44">
      <c r="A17" s="8"/>
      <c r="B17" s="8" t="s">
        <v>84</v>
      </c>
      <c r="C17" s="9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8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9">
        <v>1</v>
      </c>
      <c r="Q17" s="27">
        <v>1</v>
      </c>
      <c r="R17" s="9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9">
        <v>1</v>
      </c>
      <c r="Y17" s="27">
        <v>1</v>
      </c>
      <c r="Z17" s="27">
        <v>1</v>
      </c>
      <c r="AA17" s="27">
        <v>1</v>
      </c>
      <c r="AB17" s="9">
        <v>1</v>
      </c>
      <c r="AC17" s="9">
        <v>1</v>
      </c>
      <c r="AD17" s="9">
        <v>1</v>
      </c>
      <c r="AE17" s="27">
        <v>1</v>
      </c>
      <c r="AF17" s="9">
        <v>1</v>
      </c>
      <c r="AG17" s="9">
        <v>1</v>
      </c>
      <c r="AH17" s="9">
        <v>1</v>
      </c>
      <c r="AI17" s="9">
        <v>1</v>
      </c>
      <c r="AJ17" s="27">
        <v>1</v>
      </c>
      <c r="AK17" s="27">
        <v>1</v>
      </c>
      <c r="AL17" s="27">
        <v>1</v>
      </c>
      <c r="AM17" s="27">
        <v>1</v>
      </c>
      <c r="AN17" s="27">
        <v>1</v>
      </c>
      <c r="AO17" s="9">
        <f t="shared" ref="AO17" si="5">SUM(C17:P17)+SUM(Q17:AN17)</f>
        <v>38</v>
      </c>
      <c r="AP17" s="9">
        <f t="shared" ref="AP17" si="6">+AO17/38*15</f>
        <v>15</v>
      </c>
      <c r="AQ17" s="8"/>
      <c r="AR17" s="8" t="s">
        <v>84</v>
      </c>
    </row>
    <row r="18" spans="1:44">
      <c r="A18" s="10">
        <v>8</v>
      </c>
      <c r="B18" s="15" t="s">
        <v>86</v>
      </c>
      <c r="C18" s="10">
        <v>1</v>
      </c>
      <c r="D18" s="10">
        <v>1</v>
      </c>
      <c r="E18" s="27">
        <v>1</v>
      </c>
      <c r="F18" s="10">
        <v>1</v>
      </c>
      <c r="G18" s="27">
        <v>1</v>
      </c>
      <c r="H18" s="10">
        <v>1</v>
      </c>
      <c r="I18" s="27">
        <v>1</v>
      </c>
      <c r="J18" s="27">
        <v>1</v>
      </c>
      <c r="K18" s="10">
        <v>1</v>
      </c>
      <c r="L18" s="27">
        <v>1</v>
      </c>
      <c r="M18" s="10">
        <v>1</v>
      </c>
      <c r="N18" s="10">
        <v>1</v>
      </c>
      <c r="O18" s="27">
        <v>1</v>
      </c>
      <c r="P18" s="10">
        <v>1</v>
      </c>
      <c r="Q18" s="10">
        <v>1</v>
      </c>
      <c r="R18" s="10">
        <v>1</v>
      </c>
      <c r="S18" s="27">
        <v>1</v>
      </c>
      <c r="T18" s="27">
        <v>1</v>
      </c>
      <c r="U18" s="10">
        <v>1</v>
      </c>
      <c r="V18" s="27">
        <v>1</v>
      </c>
      <c r="W18" s="27">
        <v>1</v>
      </c>
      <c r="X18" s="10">
        <v>1</v>
      </c>
      <c r="Y18" s="27">
        <v>1</v>
      </c>
      <c r="Z18" s="10">
        <v>1</v>
      </c>
      <c r="AA18" s="10">
        <v>1</v>
      </c>
      <c r="AB18" s="27">
        <v>1</v>
      </c>
      <c r="AC18" s="10">
        <v>1</v>
      </c>
      <c r="AD18" s="27">
        <v>1</v>
      </c>
      <c r="AE18" s="27">
        <v>1</v>
      </c>
      <c r="AF18" s="10">
        <v>1</v>
      </c>
      <c r="AG18" s="10">
        <v>1</v>
      </c>
      <c r="AH18" s="10">
        <v>1</v>
      </c>
      <c r="AI18" s="10">
        <v>1</v>
      </c>
      <c r="AJ18" s="27">
        <v>1</v>
      </c>
      <c r="AK18" s="10">
        <v>1</v>
      </c>
      <c r="AL18" s="10">
        <v>1</v>
      </c>
      <c r="AM18" s="10">
        <v>1</v>
      </c>
      <c r="AN18" s="10">
        <v>1</v>
      </c>
      <c r="AO18" s="10">
        <f t="shared" si="0"/>
        <v>38</v>
      </c>
      <c r="AP18" s="10">
        <f>+AO18/38*15</f>
        <v>15</v>
      </c>
      <c r="AQ18" s="10">
        <v>8</v>
      </c>
      <c r="AR18" s="15" t="s">
        <v>86</v>
      </c>
    </row>
    <row r="19" spans="1:44">
      <c r="A19" s="10"/>
      <c r="B19" s="15" t="s">
        <v>87</v>
      </c>
      <c r="C19" s="10">
        <v>1</v>
      </c>
      <c r="D19" s="10">
        <v>1</v>
      </c>
      <c r="E19" s="27">
        <v>1</v>
      </c>
      <c r="F19" s="10">
        <v>1</v>
      </c>
      <c r="G19" s="27">
        <v>1</v>
      </c>
      <c r="H19" s="10">
        <v>1</v>
      </c>
      <c r="I19" s="27">
        <v>1</v>
      </c>
      <c r="J19" s="27">
        <v>1</v>
      </c>
      <c r="K19" s="10">
        <v>1</v>
      </c>
      <c r="L19" s="27">
        <v>1</v>
      </c>
      <c r="M19" s="10">
        <v>1</v>
      </c>
      <c r="N19" s="10">
        <v>1</v>
      </c>
      <c r="O19" s="27">
        <v>1</v>
      </c>
      <c r="P19" s="10">
        <v>1</v>
      </c>
      <c r="Q19" s="10">
        <v>1</v>
      </c>
      <c r="R19" s="10">
        <v>1</v>
      </c>
      <c r="S19" s="27">
        <v>1</v>
      </c>
      <c r="T19" s="27">
        <v>1</v>
      </c>
      <c r="U19" s="10">
        <v>1</v>
      </c>
      <c r="V19" s="27">
        <v>1</v>
      </c>
      <c r="W19" s="27">
        <v>1</v>
      </c>
      <c r="X19" s="10">
        <v>1</v>
      </c>
      <c r="Y19" s="27">
        <v>1</v>
      </c>
      <c r="Z19" s="10">
        <v>1</v>
      </c>
      <c r="AA19" s="10">
        <v>1</v>
      </c>
      <c r="AB19" s="27">
        <v>1</v>
      </c>
      <c r="AC19" s="10">
        <v>1</v>
      </c>
      <c r="AD19" s="27">
        <v>1</v>
      </c>
      <c r="AE19" s="27">
        <v>1</v>
      </c>
      <c r="AF19" s="10">
        <v>1</v>
      </c>
      <c r="AG19" s="10">
        <v>1</v>
      </c>
      <c r="AH19" s="10">
        <v>1</v>
      </c>
      <c r="AI19" s="10">
        <v>1</v>
      </c>
      <c r="AJ19" s="27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f t="shared" si="0"/>
        <v>38</v>
      </c>
      <c r="AP19" s="10">
        <f>+AO19/38*15</f>
        <v>15</v>
      </c>
      <c r="AQ19" s="10"/>
      <c r="AR19" s="15" t="s">
        <v>87</v>
      </c>
    </row>
    <row r="20" spans="1:44">
      <c r="A20" s="10"/>
      <c r="B20" s="10" t="s">
        <v>88</v>
      </c>
      <c r="C20" s="10">
        <v>1</v>
      </c>
      <c r="D20" s="10">
        <v>1</v>
      </c>
      <c r="E20" s="27">
        <v>1</v>
      </c>
      <c r="F20" s="10">
        <v>1</v>
      </c>
      <c r="G20" s="27">
        <v>1</v>
      </c>
      <c r="H20" s="10">
        <v>1</v>
      </c>
      <c r="I20" s="27">
        <v>1</v>
      </c>
      <c r="J20" s="27">
        <v>1</v>
      </c>
      <c r="K20" s="10">
        <v>1</v>
      </c>
      <c r="L20" s="27">
        <v>1</v>
      </c>
      <c r="M20" s="10">
        <v>1</v>
      </c>
      <c r="N20" s="10">
        <v>1</v>
      </c>
      <c r="O20" s="27">
        <v>1</v>
      </c>
      <c r="P20" s="10">
        <v>1</v>
      </c>
      <c r="Q20" s="10">
        <v>1</v>
      </c>
      <c r="R20" s="10">
        <v>1</v>
      </c>
      <c r="S20" s="27">
        <v>1</v>
      </c>
      <c r="T20" s="27">
        <v>1</v>
      </c>
      <c r="U20" s="10">
        <v>1</v>
      </c>
      <c r="V20" s="27">
        <v>1</v>
      </c>
      <c r="W20" s="27">
        <v>1</v>
      </c>
      <c r="X20" s="10">
        <v>1</v>
      </c>
      <c r="Y20" s="27">
        <v>1</v>
      </c>
      <c r="Z20" s="10">
        <v>1</v>
      </c>
      <c r="AA20" s="10">
        <v>1</v>
      </c>
      <c r="AB20" s="27">
        <v>1</v>
      </c>
      <c r="AC20" s="10">
        <v>1</v>
      </c>
      <c r="AD20" s="27">
        <v>1</v>
      </c>
      <c r="AE20" s="27">
        <v>1</v>
      </c>
      <c r="AF20" s="10">
        <v>1</v>
      </c>
      <c r="AG20" s="10">
        <v>1</v>
      </c>
      <c r="AH20" s="10">
        <v>1</v>
      </c>
      <c r="AI20" s="10">
        <v>1</v>
      </c>
      <c r="AJ20" s="27">
        <v>1</v>
      </c>
      <c r="AK20" s="10">
        <v>1</v>
      </c>
      <c r="AL20" s="10">
        <v>1</v>
      </c>
      <c r="AM20" s="10">
        <v>1</v>
      </c>
      <c r="AN20" s="10">
        <v>1</v>
      </c>
      <c r="AO20" s="10">
        <f t="shared" si="0"/>
        <v>38</v>
      </c>
      <c r="AP20" s="10">
        <f>+AO20/38*15</f>
        <v>15</v>
      </c>
      <c r="AQ20" s="10"/>
      <c r="AR20" s="10" t="s">
        <v>88</v>
      </c>
    </row>
    <row r="21" spans="1:44">
      <c r="A21" s="8">
        <v>9</v>
      </c>
      <c r="B21" s="14" t="s">
        <v>93</v>
      </c>
      <c r="C21" s="9">
        <v>1</v>
      </c>
      <c r="D21" s="8">
        <v>1</v>
      </c>
      <c r="E21" s="8">
        <v>1</v>
      </c>
      <c r="F21" s="9">
        <v>1</v>
      </c>
      <c r="G21" s="9">
        <v>1</v>
      </c>
      <c r="H21" s="8">
        <v>1</v>
      </c>
      <c r="I21" s="8">
        <v>1</v>
      </c>
      <c r="J21" s="8">
        <v>1</v>
      </c>
      <c r="K21" s="9">
        <v>1</v>
      </c>
      <c r="L21" s="27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27">
        <v>1</v>
      </c>
      <c r="T21" s="9">
        <v>1</v>
      </c>
      <c r="U21" s="9">
        <v>1</v>
      </c>
      <c r="V21" s="27">
        <v>1</v>
      </c>
      <c r="W21" s="9">
        <v>1</v>
      </c>
      <c r="X21" s="27">
        <v>1</v>
      </c>
      <c r="Y21" s="27">
        <v>1</v>
      </c>
      <c r="Z21" s="9">
        <v>1</v>
      </c>
      <c r="AA21" s="9">
        <v>1</v>
      </c>
      <c r="AB21" s="9">
        <v>1</v>
      </c>
      <c r="AC21" s="9">
        <v>1</v>
      </c>
      <c r="AD21" s="27">
        <v>1</v>
      </c>
      <c r="AE21" s="27">
        <v>1</v>
      </c>
      <c r="AF21" s="9">
        <v>1</v>
      </c>
      <c r="AG21" s="9">
        <v>1</v>
      </c>
      <c r="AH21" s="9">
        <v>1</v>
      </c>
      <c r="AI21" s="27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f t="shared" si="0"/>
        <v>38</v>
      </c>
      <c r="AP21" s="9">
        <f>+AO21/38*15</f>
        <v>15</v>
      </c>
      <c r="AQ21" s="8">
        <v>9</v>
      </c>
      <c r="AR21" s="14" t="s">
        <v>93</v>
      </c>
    </row>
    <row r="22" spans="1:44">
      <c r="A22" s="8"/>
      <c r="B22" s="14" t="s">
        <v>92</v>
      </c>
      <c r="C22" s="9">
        <v>1</v>
      </c>
      <c r="D22" s="8">
        <v>1</v>
      </c>
      <c r="E22" s="8">
        <v>1</v>
      </c>
      <c r="F22" s="9">
        <v>1</v>
      </c>
      <c r="G22" s="9">
        <v>1</v>
      </c>
      <c r="H22" s="8">
        <v>1</v>
      </c>
      <c r="I22" s="8">
        <v>1</v>
      </c>
      <c r="J22" s="8">
        <v>1</v>
      </c>
      <c r="K22" s="9">
        <v>1</v>
      </c>
      <c r="L22" s="27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27">
        <v>1</v>
      </c>
      <c r="T22" s="9">
        <v>1</v>
      </c>
      <c r="U22" s="9">
        <v>1</v>
      </c>
      <c r="V22" s="27">
        <v>1</v>
      </c>
      <c r="W22" s="9">
        <v>1</v>
      </c>
      <c r="X22" s="27">
        <v>1</v>
      </c>
      <c r="Y22" s="27">
        <v>1</v>
      </c>
      <c r="Z22" s="9">
        <v>1</v>
      </c>
      <c r="AA22" s="9">
        <v>1</v>
      </c>
      <c r="AB22" s="9">
        <v>1</v>
      </c>
      <c r="AC22" s="9">
        <v>1</v>
      </c>
      <c r="AD22" s="27">
        <v>1</v>
      </c>
      <c r="AE22" s="27">
        <v>1</v>
      </c>
      <c r="AF22" s="9">
        <v>1</v>
      </c>
      <c r="AG22" s="9">
        <v>1</v>
      </c>
      <c r="AH22" s="9">
        <v>1</v>
      </c>
      <c r="AI22" s="27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f t="shared" si="0"/>
        <v>38</v>
      </c>
      <c r="AP22" s="9">
        <f t="shared" ref="AP22:AP23" si="7">+AO22/38*15</f>
        <v>15</v>
      </c>
      <c r="AQ22" s="8"/>
      <c r="AR22" s="14" t="s">
        <v>92</v>
      </c>
    </row>
    <row r="23" spans="1:44">
      <c r="A23" s="8"/>
      <c r="B23" s="14" t="s">
        <v>91</v>
      </c>
      <c r="C23" s="9">
        <v>1</v>
      </c>
      <c r="D23" s="8">
        <v>1</v>
      </c>
      <c r="E23" s="8">
        <v>1</v>
      </c>
      <c r="F23" s="9">
        <v>1</v>
      </c>
      <c r="G23" s="9">
        <v>1</v>
      </c>
      <c r="H23" s="8">
        <v>1</v>
      </c>
      <c r="I23" s="8">
        <v>1</v>
      </c>
      <c r="J23" s="8">
        <v>1</v>
      </c>
      <c r="K23" s="9">
        <v>1</v>
      </c>
      <c r="L23" s="27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27">
        <v>1</v>
      </c>
      <c r="T23" s="9">
        <v>1</v>
      </c>
      <c r="U23" s="9">
        <v>1</v>
      </c>
      <c r="V23" s="27">
        <v>1</v>
      </c>
      <c r="W23" s="9">
        <v>1</v>
      </c>
      <c r="X23" s="27">
        <v>1</v>
      </c>
      <c r="Y23" s="27">
        <v>1</v>
      </c>
      <c r="Z23" s="9">
        <v>1</v>
      </c>
      <c r="AA23" s="9">
        <v>1</v>
      </c>
      <c r="AB23" s="9">
        <v>1</v>
      </c>
      <c r="AC23" s="9">
        <v>1</v>
      </c>
      <c r="AD23" s="27">
        <v>1</v>
      </c>
      <c r="AE23" s="27">
        <v>1</v>
      </c>
      <c r="AF23" s="9">
        <v>1</v>
      </c>
      <c r="AG23" s="9">
        <v>1</v>
      </c>
      <c r="AH23" s="9">
        <v>1</v>
      </c>
      <c r="AI23" s="27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f t="shared" si="0"/>
        <v>38</v>
      </c>
      <c r="AP23" s="9">
        <f t="shared" si="7"/>
        <v>15</v>
      </c>
      <c r="AQ23" s="8"/>
      <c r="AR23" s="14" t="s">
        <v>91</v>
      </c>
    </row>
    <row r="24" spans="1:44">
      <c r="A24" s="10">
        <v>10</v>
      </c>
      <c r="B24" s="15" t="s">
        <v>94</v>
      </c>
      <c r="C24" s="10">
        <v>1</v>
      </c>
      <c r="D24" s="10">
        <v>1</v>
      </c>
      <c r="E24" s="10">
        <v>1</v>
      </c>
      <c r="F24" s="10">
        <v>1</v>
      </c>
      <c r="G24" s="27">
        <v>1</v>
      </c>
      <c r="H24" s="10">
        <v>1</v>
      </c>
      <c r="I24" s="10">
        <f>1</f>
        <v>1</v>
      </c>
      <c r="J24" s="10">
        <v>1</v>
      </c>
      <c r="K24" s="10">
        <v>1</v>
      </c>
      <c r="L24" s="27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27">
        <v>1</v>
      </c>
      <c r="T24" s="10">
        <v>1</v>
      </c>
      <c r="U24" s="10">
        <v>1</v>
      </c>
      <c r="V24" s="27">
        <v>1</v>
      </c>
      <c r="W24" s="10">
        <v>1</v>
      </c>
      <c r="X24" s="27">
        <v>1</v>
      </c>
      <c r="Y24" s="27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27">
        <v>1</v>
      </c>
      <c r="AF24" s="10">
        <v>1</v>
      </c>
      <c r="AG24" s="10">
        <v>1</v>
      </c>
      <c r="AH24" s="10">
        <v>1</v>
      </c>
      <c r="AI24" s="27">
        <v>1</v>
      </c>
      <c r="AJ24" s="10">
        <v>1</v>
      </c>
      <c r="AK24" s="10">
        <v>1</v>
      </c>
      <c r="AL24" s="10">
        <v>1</v>
      </c>
      <c r="AM24" s="27">
        <v>1</v>
      </c>
      <c r="AN24" s="10">
        <v>1</v>
      </c>
      <c r="AO24" s="10">
        <f t="shared" si="0"/>
        <v>38</v>
      </c>
      <c r="AP24" s="10">
        <f>+AO24/38*15</f>
        <v>15</v>
      </c>
      <c r="AQ24" s="10">
        <v>10</v>
      </c>
      <c r="AR24" s="15" t="s">
        <v>94</v>
      </c>
    </row>
    <row r="25" spans="1:44">
      <c r="A25" s="10"/>
      <c r="B25" s="15" t="s">
        <v>95</v>
      </c>
      <c r="C25" s="10">
        <v>1</v>
      </c>
      <c r="D25" s="10">
        <v>1</v>
      </c>
      <c r="E25" s="10">
        <v>1</v>
      </c>
      <c r="F25" s="10">
        <v>1</v>
      </c>
      <c r="G25" s="27">
        <v>1</v>
      </c>
      <c r="H25" s="10">
        <v>1</v>
      </c>
      <c r="I25" s="10">
        <v>1</v>
      </c>
      <c r="J25" s="10">
        <v>1</v>
      </c>
      <c r="K25" s="10">
        <v>1</v>
      </c>
      <c r="L25" s="27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27">
        <v>1</v>
      </c>
      <c r="T25" s="10">
        <v>1</v>
      </c>
      <c r="U25" s="10">
        <v>1</v>
      </c>
      <c r="V25" s="27">
        <v>1</v>
      </c>
      <c r="W25" s="10">
        <v>1</v>
      </c>
      <c r="X25" s="27">
        <v>1</v>
      </c>
      <c r="Y25" s="27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27">
        <v>1</v>
      </c>
      <c r="AF25" s="10">
        <v>1</v>
      </c>
      <c r="AG25" s="10">
        <v>1</v>
      </c>
      <c r="AH25" s="10">
        <v>1</v>
      </c>
      <c r="AI25" s="27">
        <v>1</v>
      </c>
      <c r="AJ25" s="10">
        <v>1</v>
      </c>
      <c r="AK25" s="10">
        <v>1</v>
      </c>
      <c r="AL25" s="10">
        <v>1</v>
      </c>
      <c r="AM25" s="27">
        <v>1</v>
      </c>
      <c r="AN25" s="10">
        <v>1</v>
      </c>
      <c r="AO25" s="10">
        <f t="shared" si="0"/>
        <v>38</v>
      </c>
      <c r="AP25" s="10">
        <f>+AO25/38*15</f>
        <v>15</v>
      </c>
      <c r="AQ25" s="10"/>
      <c r="AR25" s="15" t="s">
        <v>95</v>
      </c>
    </row>
    <row r="26" spans="1:44">
      <c r="A26" s="10"/>
      <c r="B26" s="10" t="s">
        <v>96</v>
      </c>
      <c r="C26" s="10">
        <v>1</v>
      </c>
      <c r="D26" s="10">
        <v>1</v>
      </c>
      <c r="E26" s="10">
        <v>1</v>
      </c>
      <c r="F26" s="10">
        <v>1</v>
      </c>
      <c r="G26" s="27">
        <v>1</v>
      </c>
      <c r="H26" s="10">
        <v>1</v>
      </c>
      <c r="I26" s="10">
        <v>1</v>
      </c>
      <c r="J26" s="10">
        <v>1</v>
      </c>
      <c r="K26" s="10">
        <v>1</v>
      </c>
      <c r="L26" s="27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27">
        <v>1</v>
      </c>
      <c r="T26" s="10">
        <v>1</v>
      </c>
      <c r="U26" s="10">
        <v>1</v>
      </c>
      <c r="V26" s="27">
        <v>1</v>
      </c>
      <c r="W26" s="10">
        <v>1</v>
      </c>
      <c r="X26" s="27">
        <v>1</v>
      </c>
      <c r="Y26" s="27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27">
        <v>1</v>
      </c>
      <c r="AF26" s="10">
        <v>1</v>
      </c>
      <c r="AG26" s="10">
        <v>1</v>
      </c>
      <c r="AH26" s="10">
        <v>1</v>
      </c>
      <c r="AI26" s="27">
        <v>1</v>
      </c>
      <c r="AJ26" s="10">
        <v>1</v>
      </c>
      <c r="AK26" s="10">
        <v>1</v>
      </c>
      <c r="AL26" s="10">
        <v>1</v>
      </c>
      <c r="AM26" s="27">
        <v>1</v>
      </c>
      <c r="AN26" s="10">
        <v>1</v>
      </c>
      <c r="AO26" s="10">
        <f t="shared" si="0"/>
        <v>38</v>
      </c>
      <c r="AP26" s="10">
        <f>+AO26/38*15</f>
        <v>15</v>
      </c>
      <c r="AQ26" s="10"/>
      <c r="AR26" s="10" t="s">
        <v>96</v>
      </c>
    </row>
    <row r="27" spans="1:44">
      <c r="A27" s="16">
        <v>11</v>
      </c>
      <c r="B27" s="7" t="s">
        <v>97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33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33">
        <v>1</v>
      </c>
      <c r="T27" s="7">
        <v>1</v>
      </c>
      <c r="U27" s="7">
        <v>1</v>
      </c>
      <c r="V27" s="33">
        <v>1</v>
      </c>
      <c r="W27" s="7">
        <v>1</v>
      </c>
      <c r="X27" s="33">
        <v>1</v>
      </c>
      <c r="Y27" s="33">
        <v>1</v>
      </c>
      <c r="Z27" s="7">
        <v>1</v>
      </c>
      <c r="AA27" s="7">
        <v>1</v>
      </c>
      <c r="AB27" s="7">
        <v>1</v>
      </c>
      <c r="AC27" s="7">
        <v>1</v>
      </c>
      <c r="AD27" s="33">
        <v>1</v>
      </c>
      <c r="AE27" s="33">
        <v>1</v>
      </c>
      <c r="AF27" s="7">
        <v>1</v>
      </c>
      <c r="AG27" s="7">
        <v>1</v>
      </c>
      <c r="AH27" s="7">
        <v>1</v>
      </c>
      <c r="AI27" s="33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f t="shared" si="0"/>
        <v>38</v>
      </c>
      <c r="AP27" s="9">
        <f t="shared" ref="AP27" si="8">+AO27/38*15</f>
        <v>15</v>
      </c>
      <c r="AQ27" s="16">
        <v>11</v>
      </c>
      <c r="AR27" s="7" t="s">
        <v>97</v>
      </c>
    </row>
    <row r="28" spans="1:44">
      <c r="A28" s="32">
        <v>12</v>
      </c>
      <c r="B28" s="31" t="s">
        <v>100</v>
      </c>
      <c r="C28" s="31">
        <v>1</v>
      </c>
      <c r="D28" s="31">
        <v>1</v>
      </c>
      <c r="E28" s="31">
        <v>1</v>
      </c>
      <c r="F28" s="33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3">
        <v>1</v>
      </c>
      <c r="M28" s="31">
        <v>1</v>
      </c>
      <c r="N28" s="31">
        <v>1</v>
      </c>
      <c r="O28" s="31">
        <v>1</v>
      </c>
      <c r="P28" s="31">
        <v>1</v>
      </c>
      <c r="Q28" s="31">
        <v>1</v>
      </c>
      <c r="R28" s="31">
        <v>1</v>
      </c>
      <c r="S28" s="33">
        <v>1</v>
      </c>
      <c r="T28" s="31">
        <v>1</v>
      </c>
      <c r="U28" s="33">
        <v>1</v>
      </c>
      <c r="V28" s="33">
        <v>1</v>
      </c>
      <c r="W28" s="31">
        <v>1</v>
      </c>
      <c r="X28" s="33">
        <v>1</v>
      </c>
      <c r="Y28" s="33">
        <v>1</v>
      </c>
      <c r="Z28" s="31">
        <v>1</v>
      </c>
      <c r="AA28" s="31">
        <v>1</v>
      </c>
      <c r="AB28" s="31">
        <v>1</v>
      </c>
      <c r="AC28" s="31">
        <v>1</v>
      </c>
      <c r="AD28" s="31">
        <v>1</v>
      </c>
      <c r="AE28" s="33">
        <v>1</v>
      </c>
      <c r="AF28" s="31">
        <v>1</v>
      </c>
      <c r="AG28" s="31">
        <v>1</v>
      </c>
      <c r="AH28" s="31">
        <v>1</v>
      </c>
      <c r="AI28" s="33">
        <v>1</v>
      </c>
      <c r="AJ28" s="31">
        <v>1</v>
      </c>
      <c r="AK28" s="33">
        <v>1</v>
      </c>
      <c r="AL28" s="31">
        <v>1</v>
      </c>
      <c r="AM28" s="31">
        <v>1</v>
      </c>
      <c r="AN28" s="31">
        <v>1</v>
      </c>
      <c r="AO28" s="10">
        <f t="shared" ref="AO28:AO30" si="9">SUM(C28:P28)+SUM(Q28:AN28)</f>
        <v>38</v>
      </c>
      <c r="AP28" s="10">
        <f>+AO28/38*15</f>
        <v>15</v>
      </c>
      <c r="AQ28" s="32">
        <v>12</v>
      </c>
      <c r="AR28" s="31" t="s">
        <v>100</v>
      </c>
    </row>
    <row r="29" spans="1:44">
      <c r="A29" s="32"/>
      <c r="B29" s="31" t="s">
        <v>101</v>
      </c>
      <c r="C29" s="31">
        <v>1</v>
      </c>
      <c r="D29" s="31">
        <v>1</v>
      </c>
      <c r="E29" s="31">
        <v>1</v>
      </c>
      <c r="F29" s="33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3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3">
        <v>1</v>
      </c>
      <c r="T29" s="31">
        <v>1</v>
      </c>
      <c r="U29" s="33">
        <v>1</v>
      </c>
      <c r="V29" s="33">
        <v>1</v>
      </c>
      <c r="W29" s="31">
        <v>1</v>
      </c>
      <c r="X29" s="33">
        <v>1</v>
      </c>
      <c r="Y29" s="33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3">
        <v>1</v>
      </c>
      <c r="AF29" s="31">
        <v>1</v>
      </c>
      <c r="AG29" s="31">
        <v>1</v>
      </c>
      <c r="AH29" s="31">
        <v>1</v>
      </c>
      <c r="AI29" s="33">
        <v>1</v>
      </c>
      <c r="AJ29" s="31">
        <v>1</v>
      </c>
      <c r="AK29" s="33">
        <v>1</v>
      </c>
      <c r="AL29" s="31">
        <v>1</v>
      </c>
      <c r="AM29" s="31">
        <v>1</v>
      </c>
      <c r="AN29" s="31">
        <v>1</v>
      </c>
      <c r="AO29" s="10">
        <f t="shared" si="9"/>
        <v>38</v>
      </c>
      <c r="AP29" s="10">
        <f>+AO29/38*15</f>
        <v>15</v>
      </c>
      <c r="AQ29" s="32"/>
      <c r="AR29" s="31" t="s">
        <v>101</v>
      </c>
    </row>
    <row r="30" spans="1:44">
      <c r="A30" s="32"/>
      <c r="B30" s="31" t="s">
        <v>102</v>
      </c>
      <c r="C30" s="31">
        <v>1</v>
      </c>
      <c r="D30" s="31">
        <v>1</v>
      </c>
      <c r="E30" s="31">
        <v>1</v>
      </c>
      <c r="F30" s="33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3">
        <v>1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3">
        <v>1</v>
      </c>
      <c r="T30" s="31">
        <v>1</v>
      </c>
      <c r="U30" s="33">
        <v>1</v>
      </c>
      <c r="V30" s="33">
        <v>1</v>
      </c>
      <c r="W30" s="31">
        <v>1</v>
      </c>
      <c r="X30" s="33">
        <v>1</v>
      </c>
      <c r="Y30" s="33">
        <v>1</v>
      </c>
      <c r="Z30" s="31">
        <v>1</v>
      </c>
      <c r="AA30" s="31">
        <v>1</v>
      </c>
      <c r="AB30" s="31">
        <v>1</v>
      </c>
      <c r="AC30" s="31">
        <v>1</v>
      </c>
      <c r="AD30" s="31">
        <v>1</v>
      </c>
      <c r="AE30" s="33">
        <v>1</v>
      </c>
      <c r="AF30" s="31">
        <v>1</v>
      </c>
      <c r="AG30" s="31">
        <v>1</v>
      </c>
      <c r="AH30" s="31">
        <v>1</v>
      </c>
      <c r="AI30" s="33">
        <v>1</v>
      </c>
      <c r="AJ30" s="31">
        <v>1</v>
      </c>
      <c r="AK30" s="33">
        <v>1</v>
      </c>
      <c r="AL30" s="31">
        <v>1</v>
      </c>
      <c r="AM30" s="31">
        <v>1</v>
      </c>
      <c r="AN30" s="31">
        <v>1</v>
      </c>
      <c r="AO30" s="10">
        <f t="shared" si="9"/>
        <v>38</v>
      </c>
      <c r="AP30" s="10">
        <f>+AO30/38*15</f>
        <v>15</v>
      </c>
      <c r="AQ30" s="32"/>
      <c r="AR30" s="31" t="s">
        <v>102</v>
      </c>
    </row>
  </sheetData>
  <phoneticPr fontId="1" type="noConversion"/>
  <pageMargins left="0.70866141732283461" right="0.70866141732283461" top="0.55118110236220474" bottom="0.3543307086614173" header="0.31496062992125984" footer="0.3149606299212598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workbookViewId="0"/>
  </sheetViews>
  <sheetFormatPr baseColWidth="10" defaultColWidth="9.1640625" defaultRowHeight="15"/>
  <cols>
    <col min="1" max="1" width="4.6640625" style="1" customWidth="1"/>
    <col min="2" max="2" width="10.6640625" style="1" customWidth="1"/>
    <col min="3" max="19" width="9.6640625" style="1" customWidth="1"/>
    <col min="20" max="22" width="8.6640625" style="1" customWidth="1"/>
    <col min="23" max="23" width="4.6640625" style="1" customWidth="1"/>
    <col min="24" max="24" width="10.6640625" style="1" customWidth="1"/>
    <col min="28" max="16384" width="9.1640625" style="1"/>
  </cols>
  <sheetData>
    <row r="1" spans="1:24">
      <c r="A1" s="7"/>
      <c r="B1" s="7"/>
      <c r="C1" s="7" t="s">
        <v>46</v>
      </c>
      <c r="D1" s="7" t="s">
        <v>31</v>
      </c>
      <c r="E1" s="7" t="s">
        <v>47</v>
      </c>
      <c r="F1" s="7" t="s">
        <v>48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39</v>
      </c>
      <c r="O1" s="7" t="s">
        <v>40</v>
      </c>
      <c r="P1" s="7" t="s">
        <v>41</v>
      </c>
      <c r="Q1" s="7" t="s">
        <v>42</v>
      </c>
      <c r="R1" s="7" t="s">
        <v>43</v>
      </c>
      <c r="S1" s="7" t="s">
        <v>44</v>
      </c>
      <c r="T1" s="36" t="s">
        <v>67</v>
      </c>
      <c r="U1" s="3"/>
      <c r="V1" s="3"/>
      <c r="W1" s="7"/>
      <c r="X1" s="7"/>
    </row>
    <row r="2" spans="1:24">
      <c r="A2" s="8" t="s">
        <v>30</v>
      </c>
      <c r="B2" s="8" t="s">
        <v>29</v>
      </c>
      <c r="C2" s="13">
        <v>42266</v>
      </c>
      <c r="D2" s="13">
        <v>42639</v>
      </c>
      <c r="E2" s="13">
        <v>42646</v>
      </c>
      <c r="F2" s="13">
        <v>42653</v>
      </c>
      <c r="G2" s="13">
        <v>42660</v>
      </c>
      <c r="H2" s="13">
        <v>42667</v>
      </c>
      <c r="I2" s="13">
        <v>42674</v>
      </c>
      <c r="J2" s="13">
        <v>42681</v>
      </c>
      <c r="K2" s="13">
        <v>42688</v>
      </c>
      <c r="L2" s="13">
        <v>42695</v>
      </c>
      <c r="M2" s="13">
        <v>42702</v>
      </c>
      <c r="N2" s="13">
        <v>42709</v>
      </c>
      <c r="O2" s="13">
        <v>42716</v>
      </c>
      <c r="P2" s="13">
        <v>42723</v>
      </c>
      <c r="Q2" s="13">
        <v>42730</v>
      </c>
      <c r="R2" s="13">
        <v>42371</v>
      </c>
      <c r="S2" s="13">
        <v>42378</v>
      </c>
      <c r="T2" s="2" t="s">
        <v>129</v>
      </c>
      <c r="U2" s="2" t="s">
        <v>45</v>
      </c>
      <c r="V2" s="24">
        <v>0.1</v>
      </c>
      <c r="W2" s="8" t="s">
        <v>30</v>
      </c>
      <c r="X2" s="8" t="s">
        <v>29</v>
      </c>
    </row>
    <row r="3" spans="1:24">
      <c r="A3" s="8">
        <v>1</v>
      </c>
      <c r="B3" s="9" t="s">
        <v>89</v>
      </c>
      <c r="C3" s="9"/>
      <c r="D3" s="9">
        <v>2</v>
      </c>
      <c r="E3" s="9"/>
      <c r="F3" s="9"/>
      <c r="G3" s="9"/>
      <c r="H3" s="9"/>
      <c r="I3" s="9">
        <v>2</v>
      </c>
      <c r="J3" s="9"/>
      <c r="K3" s="9"/>
      <c r="L3" s="9"/>
      <c r="M3" s="9">
        <v>6</v>
      </c>
      <c r="N3" s="9">
        <v>4</v>
      </c>
      <c r="O3" s="9"/>
      <c r="P3" s="9"/>
      <c r="Q3" s="9"/>
      <c r="R3" s="9"/>
      <c r="S3" s="9"/>
      <c r="T3" s="9">
        <v>12</v>
      </c>
      <c r="U3" s="8">
        <f>SUM(C3:S3)+SUM(T3:T3)</f>
        <v>26</v>
      </c>
      <c r="V3" s="8">
        <f t="shared" ref="V3:V31" si="0">+MIN(U3, 60)/60*10</f>
        <v>4.3333333333333339</v>
      </c>
      <c r="W3" s="8">
        <v>1</v>
      </c>
      <c r="X3" s="9" t="s">
        <v>89</v>
      </c>
    </row>
    <row r="4" spans="1:24">
      <c r="A4" s="8"/>
      <c r="B4" s="8" t="s">
        <v>90</v>
      </c>
      <c r="C4" s="9"/>
      <c r="D4" s="9">
        <v>2</v>
      </c>
      <c r="E4" s="9"/>
      <c r="F4" s="9"/>
      <c r="G4" s="9"/>
      <c r="H4" s="9"/>
      <c r="I4" s="9">
        <v>2</v>
      </c>
      <c r="J4" s="9"/>
      <c r="K4" s="9"/>
      <c r="L4" s="9">
        <v>2</v>
      </c>
      <c r="M4" s="9">
        <v>6</v>
      </c>
      <c r="N4" s="9">
        <v>2</v>
      </c>
      <c r="O4" s="9">
        <v>2</v>
      </c>
      <c r="P4" s="9"/>
      <c r="Q4" s="9"/>
      <c r="R4" s="9"/>
      <c r="S4" s="9"/>
      <c r="T4" s="9">
        <v>5</v>
      </c>
      <c r="U4" s="8">
        <f>SUM(C4:S4)+SUM(T4:T4)</f>
        <v>21</v>
      </c>
      <c r="V4" s="8">
        <f t="shared" si="0"/>
        <v>3.5</v>
      </c>
      <c r="W4" s="8"/>
      <c r="X4" s="8" t="s">
        <v>90</v>
      </c>
    </row>
    <row r="5" spans="1:24">
      <c r="A5" s="8"/>
      <c r="B5" s="8" t="s">
        <v>98</v>
      </c>
      <c r="C5" s="9"/>
      <c r="D5" s="9">
        <v>2</v>
      </c>
      <c r="E5" s="9"/>
      <c r="F5" s="9"/>
      <c r="G5" s="9"/>
      <c r="H5" s="9"/>
      <c r="I5" s="9">
        <v>2</v>
      </c>
      <c r="J5" s="9"/>
      <c r="K5" s="9"/>
      <c r="L5" s="9"/>
      <c r="M5" s="9">
        <v>6</v>
      </c>
      <c r="N5" s="9"/>
      <c r="O5" s="9"/>
      <c r="P5" s="9"/>
      <c r="Q5" s="9"/>
      <c r="R5" s="9"/>
      <c r="S5" s="9"/>
      <c r="T5" s="9">
        <v>5</v>
      </c>
      <c r="U5" s="8">
        <f>SUM(C5:S5)+SUM(T5:T5)</f>
        <v>15</v>
      </c>
      <c r="V5" s="8">
        <f t="shared" si="0"/>
        <v>2.5</v>
      </c>
      <c r="W5" s="8"/>
      <c r="X5" s="8" t="s">
        <v>98</v>
      </c>
    </row>
    <row r="6" spans="1:24">
      <c r="A6" s="10">
        <v>2</v>
      </c>
      <c r="B6" s="10" t="s">
        <v>75</v>
      </c>
      <c r="C6" s="10">
        <v>4</v>
      </c>
      <c r="D6" s="10">
        <v>2</v>
      </c>
      <c r="E6" s="10">
        <v>4</v>
      </c>
      <c r="F6" s="10">
        <v>3</v>
      </c>
      <c r="G6" s="10">
        <v>3</v>
      </c>
      <c r="H6" s="10">
        <v>6</v>
      </c>
      <c r="I6" s="10">
        <v>2</v>
      </c>
      <c r="J6" s="10"/>
      <c r="K6" s="10">
        <v>1</v>
      </c>
      <c r="L6" s="10">
        <v>4</v>
      </c>
      <c r="M6" s="10">
        <v>4</v>
      </c>
      <c r="N6" s="10">
        <v>8</v>
      </c>
      <c r="O6" s="10"/>
      <c r="P6" s="10">
        <v>6</v>
      </c>
      <c r="Q6" s="10">
        <v>8</v>
      </c>
      <c r="R6" s="10">
        <v>4</v>
      </c>
      <c r="S6" s="10"/>
      <c r="T6" s="10">
        <v>1</v>
      </c>
      <c r="U6" s="10">
        <f>SUM(C6:S6)+SUM(T6:T6)</f>
        <v>60</v>
      </c>
      <c r="V6" s="10">
        <f t="shared" si="0"/>
        <v>10</v>
      </c>
      <c r="W6" s="10">
        <v>2</v>
      </c>
      <c r="X6" s="10" t="s">
        <v>75</v>
      </c>
    </row>
    <row r="7" spans="1:24">
      <c r="A7" s="10"/>
      <c r="B7" s="10" t="s">
        <v>76</v>
      </c>
      <c r="C7" s="10">
        <v>4</v>
      </c>
      <c r="D7" s="10">
        <v>2</v>
      </c>
      <c r="E7" s="10">
        <v>2</v>
      </c>
      <c r="F7" s="10"/>
      <c r="G7" s="10"/>
      <c r="H7" s="10">
        <v>4</v>
      </c>
      <c r="I7" s="10">
        <v>2</v>
      </c>
      <c r="J7" s="10"/>
      <c r="K7" s="10">
        <v>1</v>
      </c>
      <c r="L7" s="10"/>
      <c r="M7" s="10"/>
      <c r="N7" s="10">
        <v>2</v>
      </c>
      <c r="O7" s="10"/>
      <c r="P7" s="10"/>
      <c r="Q7" s="10"/>
      <c r="R7" s="10">
        <v>4</v>
      </c>
      <c r="S7" s="10"/>
      <c r="T7" s="10">
        <v>8</v>
      </c>
      <c r="U7" s="10">
        <f>SUM(C7:S7)+SUM(T7:T7)</f>
        <v>29</v>
      </c>
      <c r="V7" s="10">
        <f t="shared" si="0"/>
        <v>4.833333333333333</v>
      </c>
      <c r="W7" s="10"/>
      <c r="X7" s="10" t="s">
        <v>76</v>
      </c>
    </row>
    <row r="8" spans="1:24" ht="16">
      <c r="A8" s="9">
        <v>3</v>
      </c>
      <c r="B8" s="12" t="s">
        <v>77</v>
      </c>
      <c r="C8" s="9"/>
      <c r="D8" s="9">
        <v>2</v>
      </c>
      <c r="E8" s="9">
        <v>2</v>
      </c>
      <c r="F8" s="9"/>
      <c r="G8" s="9">
        <v>2</v>
      </c>
      <c r="H8" s="9">
        <v>2</v>
      </c>
      <c r="I8" s="9">
        <v>4</v>
      </c>
      <c r="J8" s="9"/>
      <c r="K8" s="9">
        <v>3</v>
      </c>
      <c r="L8" s="9">
        <v>2</v>
      </c>
      <c r="M8" s="9">
        <v>6</v>
      </c>
      <c r="N8" s="9">
        <v>2</v>
      </c>
      <c r="O8" s="9"/>
      <c r="P8" s="9"/>
      <c r="Q8" s="9"/>
      <c r="R8" s="9">
        <v>4</v>
      </c>
      <c r="S8" s="9">
        <v>5</v>
      </c>
      <c r="T8" s="9">
        <v>9</v>
      </c>
      <c r="U8" s="8">
        <f>SUM(C8:S8)+SUM(T8:T8)</f>
        <v>43</v>
      </c>
      <c r="V8" s="8">
        <f t="shared" si="0"/>
        <v>7.166666666666667</v>
      </c>
      <c r="W8" s="9">
        <v>3</v>
      </c>
      <c r="X8" s="12" t="s">
        <v>77</v>
      </c>
    </row>
    <row r="9" spans="1:24">
      <c r="A9" s="9"/>
      <c r="B9" s="8" t="s">
        <v>103</v>
      </c>
      <c r="C9" s="9"/>
      <c r="D9" s="9">
        <v>2</v>
      </c>
      <c r="E9" s="9">
        <v>4</v>
      </c>
      <c r="F9" s="9">
        <v>4</v>
      </c>
      <c r="G9" s="9">
        <v>2</v>
      </c>
      <c r="H9" s="9">
        <v>7</v>
      </c>
      <c r="I9" s="9">
        <v>2</v>
      </c>
      <c r="J9" s="9"/>
      <c r="K9" s="9">
        <v>2</v>
      </c>
      <c r="L9" s="9">
        <v>2</v>
      </c>
      <c r="M9" s="9">
        <v>6</v>
      </c>
      <c r="N9" s="9">
        <v>2</v>
      </c>
      <c r="O9" s="9"/>
      <c r="P9" s="9"/>
      <c r="Q9" s="9"/>
      <c r="R9" s="9">
        <v>8</v>
      </c>
      <c r="S9" s="9"/>
      <c r="T9" s="9">
        <v>3</v>
      </c>
      <c r="U9" s="8">
        <f>SUM(C9:S9)+SUM(T9:T9)</f>
        <v>44</v>
      </c>
      <c r="V9" s="8">
        <f t="shared" si="0"/>
        <v>7.333333333333333</v>
      </c>
      <c r="W9" s="9"/>
      <c r="X9" s="8" t="s">
        <v>103</v>
      </c>
    </row>
    <row r="10" spans="1:24">
      <c r="A10" s="9"/>
      <c r="B10" s="8" t="s">
        <v>99</v>
      </c>
      <c r="C10" s="9">
        <v>6</v>
      </c>
      <c r="D10" s="9">
        <v>5</v>
      </c>
      <c r="E10" s="9">
        <v>16</v>
      </c>
      <c r="F10" s="9">
        <v>8</v>
      </c>
      <c r="G10" s="9">
        <v>14</v>
      </c>
      <c r="H10" s="9">
        <v>16</v>
      </c>
      <c r="I10" s="9">
        <v>9</v>
      </c>
      <c r="J10" s="9"/>
      <c r="K10" s="9">
        <v>6</v>
      </c>
      <c r="L10" s="9">
        <v>5</v>
      </c>
      <c r="M10" s="9">
        <v>12</v>
      </c>
      <c r="N10" s="9">
        <v>10</v>
      </c>
      <c r="O10" s="9">
        <v>8</v>
      </c>
      <c r="P10" s="9">
        <v>8</v>
      </c>
      <c r="Q10" s="9">
        <v>10</v>
      </c>
      <c r="R10" s="9">
        <v>14</v>
      </c>
      <c r="S10" s="9">
        <v>5</v>
      </c>
      <c r="T10" s="9">
        <v>10</v>
      </c>
      <c r="U10" s="8">
        <f>SUM(C10:S10)+SUM(T10:T10)</f>
        <v>162</v>
      </c>
      <c r="V10" s="8">
        <f t="shared" si="0"/>
        <v>10</v>
      </c>
      <c r="W10" s="9"/>
      <c r="X10" s="8" t="s">
        <v>99</v>
      </c>
    </row>
    <row r="11" spans="1:24">
      <c r="A11" s="10">
        <v>4</v>
      </c>
      <c r="B11" s="10" t="s">
        <v>79</v>
      </c>
      <c r="C11" s="10"/>
      <c r="D11" s="10">
        <v>1</v>
      </c>
      <c r="E11" s="10"/>
      <c r="F11" s="10"/>
      <c r="G11" s="10"/>
      <c r="H11" s="10">
        <v>2</v>
      </c>
      <c r="I11" s="10">
        <v>2</v>
      </c>
      <c r="J11" s="10"/>
      <c r="K11" s="10"/>
      <c r="L11" s="10"/>
      <c r="M11" s="10">
        <v>6</v>
      </c>
      <c r="N11" s="10">
        <v>2</v>
      </c>
      <c r="O11" s="10">
        <v>2</v>
      </c>
      <c r="P11" s="10"/>
      <c r="Q11" s="10"/>
      <c r="R11" s="10">
        <v>4</v>
      </c>
      <c r="S11" s="10"/>
      <c r="T11" s="10">
        <v>6</v>
      </c>
      <c r="U11" s="10">
        <f>SUM(C11:S11)+SUM(T11:T11)</f>
        <v>25</v>
      </c>
      <c r="V11" s="10">
        <f t="shared" si="0"/>
        <v>4.166666666666667</v>
      </c>
      <c r="W11" s="10">
        <v>4</v>
      </c>
      <c r="X11" s="10" t="s">
        <v>79</v>
      </c>
    </row>
    <row r="12" spans="1:24">
      <c r="A12" s="10"/>
      <c r="B12" s="10" t="s">
        <v>78</v>
      </c>
      <c r="C12" s="10"/>
      <c r="D12" s="10"/>
      <c r="E12" s="10"/>
      <c r="F12" s="10"/>
      <c r="G12" s="10"/>
      <c r="H12" s="10">
        <v>2</v>
      </c>
      <c r="I12" s="10">
        <v>2</v>
      </c>
      <c r="J12" s="10"/>
      <c r="K12" s="10"/>
      <c r="L12" s="10"/>
      <c r="M12" s="10">
        <v>6</v>
      </c>
      <c r="N12" s="10">
        <v>2</v>
      </c>
      <c r="O12" s="10">
        <v>2</v>
      </c>
      <c r="P12" s="10">
        <v>2</v>
      </c>
      <c r="Q12" s="10"/>
      <c r="R12" s="10"/>
      <c r="S12" s="10"/>
      <c r="T12" s="10">
        <v>1</v>
      </c>
      <c r="U12" s="10">
        <f>SUM(C12:S12)+SUM(T12:T12)</f>
        <v>17</v>
      </c>
      <c r="V12" s="10">
        <f t="shared" si="0"/>
        <v>2.833333333333333</v>
      </c>
      <c r="W12" s="10"/>
      <c r="X12" s="10" t="s">
        <v>78</v>
      </c>
    </row>
    <row r="13" spans="1:24">
      <c r="A13" s="9">
        <v>5</v>
      </c>
      <c r="B13" s="8" t="s">
        <v>80</v>
      </c>
      <c r="C13" s="9"/>
      <c r="D13" s="9">
        <v>1</v>
      </c>
      <c r="E13" s="9">
        <v>10</v>
      </c>
      <c r="F13" s="9"/>
      <c r="G13" s="9">
        <v>5</v>
      </c>
      <c r="H13" s="9">
        <v>7</v>
      </c>
      <c r="I13" s="9">
        <v>7</v>
      </c>
      <c r="J13" s="9"/>
      <c r="K13" s="9"/>
      <c r="L13" s="9"/>
      <c r="M13" s="9">
        <v>6</v>
      </c>
      <c r="N13" s="9">
        <v>6</v>
      </c>
      <c r="O13" s="9">
        <v>4</v>
      </c>
      <c r="P13" s="9">
        <v>4</v>
      </c>
      <c r="Q13" s="9">
        <v>4</v>
      </c>
      <c r="R13" s="9">
        <v>12</v>
      </c>
      <c r="S13" s="9"/>
      <c r="T13" s="9">
        <v>19</v>
      </c>
      <c r="U13" s="8">
        <f>SUM(C13:S13)+SUM(T13:T13)</f>
        <v>85</v>
      </c>
      <c r="V13" s="8">
        <f t="shared" si="0"/>
        <v>10</v>
      </c>
      <c r="W13" s="9">
        <v>5</v>
      </c>
      <c r="X13" s="8" t="s">
        <v>80</v>
      </c>
    </row>
    <row r="14" spans="1:24">
      <c r="A14" s="8"/>
      <c r="B14" s="8" t="s">
        <v>81</v>
      </c>
      <c r="C14" s="9">
        <v>4</v>
      </c>
      <c r="D14" s="9">
        <v>2</v>
      </c>
      <c r="E14" s="9">
        <v>10</v>
      </c>
      <c r="F14" s="9">
        <v>5</v>
      </c>
      <c r="G14" s="9">
        <v>5</v>
      </c>
      <c r="H14" s="9">
        <v>23</v>
      </c>
      <c r="I14" s="9">
        <v>12</v>
      </c>
      <c r="J14" s="9"/>
      <c r="K14" s="9">
        <v>4</v>
      </c>
      <c r="L14" s="9"/>
      <c r="M14" s="9">
        <v>6</v>
      </c>
      <c r="N14" s="9">
        <v>10</v>
      </c>
      <c r="O14" s="9">
        <v>2</v>
      </c>
      <c r="P14" s="9">
        <v>8</v>
      </c>
      <c r="Q14" s="9"/>
      <c r="R14" s="9">
        <v>8</v>
      </c>
      <c r="S14" s="9"/>
      <c r="T14" s="9">
        <v>14</v>
      </c>
      <c r="U14" s="8">
        <f>SUM(C14:S14)+SUM(T14:T14)</f>
        <v>113</v>
      </c>
      <c r="V14" s="8">
        <f t="shared" si="0"/>
        <v>10</v>
      </c>
      <c r="W14" s="8"/>
      <c r="X14" s="8" t="s">
        <v>81</v>
      </c>
    </row>
    <row r="15" spans="1:24">
      <c r="A15" s="10">
        <v>6</v>
      </c>
      <c r="B15" s="10" t="s">
        <v>82</v>
      </c>
      <c r="C15" s="10">
        <v>4</v>
      </c>
      <c r="D15" s="10">
        <v>1</v>
      </c>
      <c r="E15" s="10">
        <v>6</v>
      </c>
      <c r="F15" s="10"/>
      <c r="G15" s="10">
        <v>5</v>
      </c>
      <c r="H15" s="10">
        <v>8</v>
      </c>
      <c r="I15" s="10">
        <v>6</v>
      </c>
      <c r="J15" s="10"/>
      <c r="K15" s="10">
        <v>3</v>
      </c>
      <c r="L15" s="10">
        <v>2</v>
      </c>
      <c r="M15" s="10">
        <v>2</v>
      </c>
      <c r="N15" s="10">
        <v>10</v>
      </c>
      <c r="O15" s="10">
        <v>8</v>
      </c>
      <c r="P15" s="10">
        <v>4</v>
      </c>
      <c r="Q15" s="10"/>
      <c r="R15" s="10">
        <v>4</v>
      </c>
      <c r="S15" s="10"/>
      <c r="T15" s="10">
        <v>1</v>
      </c>
      <c r="U15" s="10">
        <f>SUM(C15:S15)+SUM(T15:T15)</f>
        <v>64</v>
      </c>
      <c r="V15" s="10">
        <f t="shared" si="0"/>
        <v>10</v>
      </c>
      <c r="W15" s="10">
        <v>6</v>
      </c>
      <c r="X15" s="10" t="s">
        <v>82</v>
      </c>
    </row>
    <row r="16" spans="1:24">
      <c r="A16" s="10"/>
      <c r="B16" s="15" t="s">
        <v>83</v>
      </c>
      <c r="C16" s="10"/>
      <c r="D16" s="10">
        <v>1</v>
      </c>
      <c r="E16" s="10">
        <v>2</v>
      </c>
      <c r="F16" s="10">
        <v>1</v>
      </c>
      <c r="G16" s="10">
        <v>3</v>
      </c>
      <c r="H16" s="10">
        <v>2</v>
      </c>
      <c r="I16" s="10">
        <v>2</v>
      </c>
      <c r="J16" s="10"/>
      <c r="K16" s="10"/>
      <c r="L16" s="10"/>
      <c r="M16" s="10">
        <v>2</v>
      </c>
      <c r="N16" s="10">
        <v>4</v>
      </c>
      <c r="O16" s="10"/>
      <c r="P16" s="10">
        <v>4</v>
      </c>
      <c r="Q16" s="10"/>
      <c r="R16" s="10">
        <v>4</v>
      </c>
      <c r="S16" s="10"/>
      <c r="T16" s="10">
        <v>6</v>
      </c>
      <c r="U16" s="10">
        <f>SUM(C16:S16)+SUM(T16:T16)</f>
        <v>31</v>
      </c>
      <c r="V16" s="10">
        <f t="shared" si="0"/>
        <v>5.166666666666667</v>
      </c>
      <c r="W16" s="10"/>
      <c r="X16" s="15" t="s">
        <v>83</v>
      </c>
    </row>
    <row r="17" spans="1:24">
      <c r="A17" s="8">
        <v>7</v>
      </c>
      <c r="B17" s="8" t="s">
        <v>85</v>
      </c>
      <c r="C17" s="9">
        <v>7</v>
      </c>
      <c r="D17" s="9">
        <v>3</v>
      </c>
      <c r="E17" s="9">
        <v>6</v>
      </c>
      <c r="F17" s="9">
        <v>3</v>
      </c>
      <c r="G17" s="9">
        <v>7</v>
      </c>
      <c r="H17" s="9">
        <v>9</v>
      </c>
      <c r="I17" s="9">
        <v>4</v>
      </c>
      <c r="J17" s="9"/>
      <c r="K17" s="9">
        <v>2</v>
      </c>
      <c r="L17" s="9">
        <v>2</v>
      </c>
      <c r="M17" s="9">
        <v>3</v>
      </c>
      <c r="N17" s="9">
        <v>8</v>
      </c>
      <c r="O17" s="9"/>
      <c r="P17" s="9">
        <v>2</v>
      </c>
      <c r="Q17" s="9">
        <v>4</v>
      </c>
      <c r="R17" s="9">
        <v>6</v>
      </c>
      <c r="S17" s="9"/>
      <c r="T17" s="8">
        <v>7</v>
      </c>
      <c r="U17" s="8">
        <f>SUM(C17:S17)+SUM(T17:T17)</f>
        <v>73</v>
      </c>
      <c r="V17" s="8">
        <f t="shared" si="0"/>
        <v>10</v>
      </c>
      <c r="W17" s="8">
        <v>7</v>
      </c>
      <c r="X17" s="8" t="s">
        <v>85</v>
      </c>
    </row>
    <row r="18" spans="1:24">
      <c r="A18" s="8"/>
      <c r="B18" s="8" t="s">
        <v>84</v>
      </c>
      <c r="C18" s="9">
        <v>2</v>
      </c>
      <c r="D18" s="9"/>
      <c r="E18" s="9">
        <v>4</v>
      </c>
      <c r="F18" s="9">
        <v>7</v>
      </c>
      <c r="G18" s="9">
        <v>2</v>
      </c>
      <c r="H18" s="9">
        <v>4</v>
      </c>
      <c r="I18" s="9">
        <v>2</v>
      </c>
      <c r="J18" s="9"/>
      <c r="K18" s="9"/>
      <c r="L18" s="9">
        <v>2</v>
      </c>
      <c r="M18" s="9">
        <v>2</v>
      </c>
      <c r="N18" s="9">
        <v>4</v>
      </c>
      <c r="O18" s="9"/>
      <c r="P18" s="9">
        <v>2</v>
      </c>
      <c r="Q18" s="9"/>
      <c r="R18" s="9">
        <v>8</v>
      </c>
      <c r="S18" s="9"/>
      <c r="T18" s="8">
        <v>11</v>
      </c>
      <c r="U18" s="8">
        <f>SUM(C18:S18)+SUM(T18:T18)</f>
        <v>50</v>
      </c>
      <c r="V18" s="8">
        <f t="shared" si="0"/>
        <v>8.3333333333333339</v>
      </c>
      <c r="W18" s="8"/>
      <c r="X18" s="8" t="s">
        <v>84</v>
      </c>
    </row>
    <row r="19" spans="1:24">
      <c r="A19" s="10">
        <v>8</v>
      </c>
      <c r="B19" s="15" t="s">
        <v>86</v>
      </c>
      <c r="C19" s="10">
        <v>2</v>
      </c>
      <c r="D19" s="10"/>
      <c r="E19" s="10"/>
      <c r="F19" s="10"/>
      <c r="G19" s="10"/>
      <c r="H19" s="10">
        <v>4</v>
      </c>
      <c r="I19" s="10">
        <v>2</v>
      </c>
      <c r="J19" s="10"/>
      <c r="K19" s="10"/>
      <c r="L19" s="10">
        <v>2</v>
      </c>
      <c r="M19" s="10">
        <v>2</v>
      </c>
      <c r="N19" s="10"/>
      <c r="O19" s="10">
        <v>4</v>
      </c>
      <c r="P19" s="10"/>
      <c r="Q19" s="10"/>
      <c r="R19" s="10"/>
      <c r="S19" s="10"/>
      <c r="T19" s="10">
        <v>7</v>
      </c>
      <c r="U19" s="10">
        <f>SUM(C19:S19)+SUM(T19:T19)</f>
        <v>23</v>
      </c>
      <c r="V19" s="10">
        <f t="shared" si="0"/>
        <v>3.8333333333333335</v>
      </c>
      <c r="W19" s="10">
        <v>8</v>
      </c>
      <c r="X19" s="15" t="s">
        <v>86</v>
      </c>
    </row>
    <row r="20" spans="1:24">
      <c r="A20" s="10"/>
      <c r="B20" s="15" t="s">
        <v>87</v>
      </c>
      <c r="C20" s="10"/>
      <c r="D20" s="10"/>
      <c r="E20" s="10">
        <v>2</v>
      </c>
      <c r="F20" s="10"/>
      <c r="G20" s="10"/>
      <c r="H20" s="10">
        <v>2</v>
      </c>
      <c r="I20" s="10">
        <v>4</v>
      </c>
      <c r="J20" s="10"/>
      <c r="K20" s="10"/>
      <c r="L20" s="10"/>
      <c r="M20" s="10">
        <v>2</v>
      </c>
      <c r="N20" s="10">
        <v>2</v>
      </c>
      <c r="O20" s="10"/>
      <c r="P20" s="10">
        <v>4</v>
      </c>
      <c r="Q20" s="10"/>
      <c r="R20" s="10"/>
      <c r="S20" s="10"/>
      <c r="T20" s="10">
        <v>10</v>
      </c>
      <c r="U20" s="10">
        <f>SUM(C20:S20)+SUM(T20:T20)</f>
        <v>26</v>
      </c>
      <c r="V20" s="10">
        <f t="shared" si="0"/>
        <v>4.3333333333333339</v>
      </c>
      <c r="W20" s="10"/>
      <c r="X20" s="15" t="s">
        <v>87</v>
      </c>
    </row>
    <row r="21" spans="1:24">
      <c r="A21" s="10"/>
      <c r="B21" s="10" t="s">
        <v>88</v>
      </c>
      <c r="C21" s="10"/>
      <c r="D21" s="10"/>
      <c r="E21" s="10">
        <v>9</v>
      </c>
      <c r="F21" s="10">
        <v>3</v>
      </c>
      <c r="G21" s="10">
        <v>6</v>
      </c>
      <c r="H21" s="10">
        <v>7</v>
      </c>
      <c r="I21" s="10">
        <v>6</v>
      </c>
      <c r="J21" s="10"/>
      <c r="K21" s="10"/>
      <c r="L21" s="10"/>
      <c r="M21" s="10">
        <v>4</v>
      </c>
      <c r="N21" s="10">
        <v>8</v>
      </c>
      <c r="O21" s="10"/>
      <c r="P21" s="10">
        <v>4</v>
      </c>
      <c r="Q21" s="10">
        <v>10</v>
      </c>
      <c r="R21" s="10">
        <v>4</v>
      </c>
      <c r="S21" s="10"/>
      <c r="T21" s="10">
        <v>3</v>
      </c>
      <c r="U21" s="10">
        <f>SUM(C21:S21)+SUM(T21:T21)</f>
        <v>64</v>
      </c>
      <c r="V21" s="10">
        <f t="shared" si="0"/>
        <v>10</v>
      </c>
      <c r="W21" s="10"/>
      <c r="X21" s="10" t="s">
        <v>88</v>
      </c>
    </row>
    <row r="22" spans="1:24">
      <c r="A22" s="8">
        <v>9</v>
      </c>
      <c r="B22" s="14" t="s">
        <v>93</v>
      </c>
      <c r="C22" s="9"/>
      <c r="D22" s="9">
        <v>2</v>
      </c>
      <c r="E22" s="9"/>
      <c r="F22" s="9"/>
      <c r="G22" s="9"/>
      <c r="H22" s="9">
        <v>2</v>
      </c>
      <c r="I22" s="9">
        <v>4</v>
      </c>
      <c r="J22" s="9"/>
      <c r="K22" s="9"/>
      <c r="L22" s="9"/>
      <c r="M22" s="9">
        <v>4</v>
      </c>
      <c r="N22" s="9">
        <v>2</v>
      </c>
      <c r="O22" s="9">
        <v>2</v>
      </c>
      <c r="P22" s="9">
        <v>2</v>
      </c>
      <c r="Q22" s="9"/>
      <c r="R22" s="9"/>
      <c r="S22" s="9"/>
      <c r="T22" s="8">
        <v>11</v>
      </c>
      <c r="U22" s="8">
        <f>SUM(C22:S22)+SUM(T22:T22)</f>
        <v>29</v>
      </c>
      <c r="V22" s="8">
        <f t="shared" si="0"/>
        <v>4.833333333333333</v>
      </c>
      <c r="W22" s="8">
        <v>9</v>
      </c>
      <c r="X22" s="14" t="s">
        <v>93</v>
      </c>
    </row>
    <row r="23" spans="1:24">
      <c r="A23" s="8"/>
      <c r="B23" s="14" t="s">
        <v>92</v>
      </c>
      <c r="C23" s="9">
        <v>2</v>
      </c>
      <c r="D23" s="9">
        <v>2</v>
      </c>
      <c r="E23" s="9"/>
      <c r="F23" s="9">
        <v>2</v>
      </c>
      <c r="G23" s="9"/>
      <c r="H23" s="9">
        <v>2</v>
      </c>
      <c r="I23" s="9">
        <v>2</v>
      </c>
      <c r="J23" s="9"/>
      <c r="K23" s="9"/>
      <c r="L23" s="9">
        <v>2</v>
      </c>
      <c r="M23" s="9">
        <v>6</v>
      </c>
      <c r="N23" s="9">
        <v>6</v>
      </c>
      <c r="O23" s="9"/>
      <c r="P23" s="9"/>
      <c r="Q23" s="9"/>
      <c r="R23" s="9"/>
      <c r="S23" s="9"/>
      <c r="T23" s="8">
        <v>10</v>
      </c>
      <c r="U23" s="8">
        <f>SUM(C23:S23)+SUM(T23:T23)</f>
        <v>34</v>
      </c>
      <c r="V23" s="8">
        <f t="shared" si="0"/>
        <v>5.6666666666666661</v>
      </c>
      <c r="W23" s="8"/>
      <c r="X23" s="14" t="s">
        <v>92</v>
      </c>
    </row>
    <row r="24" spans="1:24">
      <c r="A24" s="8"/>
      <c r="B24" s="14" t="s">
        <v>91</v>
      </c>
      <c r="C24" s="9"/>
      <c r="D24" s="9">
        <v>3</v>
      </c>
      <c r="E24" s="9"/>
      <c r="F24" s="9"/>
      <c r="G24" s="9"/>
      <c r="H24" s="9">
        <v>2</v>
      </c>
      <c r="I24" s="9">
        <v>2</v>
      </c>
      <c r="J24" s="9"/>
      <c r="K24" s="9"/>
      <c r="L24" s="9"/>
      <c r="M24" s="9">
        <v>4</v>
      </c>
      <c r="N24" s="9">
        <v>2</v>
      </c>
      <c r="O24" s="9">
        <v>2</v>
      </c>
      <c r="P24" s="9">
        <v>4</v>
      </c>
      <c r="Q24" s="9"/>
      <c r="R24" s="9">
        <v>4</v>
      </c>
      <c r="S24" s="9"/>
      <c r="T24" s="8">
        <v>15</v>
      </c>
      <c r="U24" s="8">
        <f>SUM(C24:S24)+SUM(T24:T24)</f>
        <v>38</v>
      </c>
      <c r="V24" s="8">
        <f t="shared" si="0"/>
        <v>6.333333333333333</v>
      </c>
      <c r="W24" s="8"/>
      <c r="X24" s="14" t="s">
        <v>91</v>
      </c>
    </row>
    <row r="25" spans="1:24">
      <c r="A25" s="10">
        <v>10</v>
      </c>
      <c r="B25" s="15" t="s">
        <v>94</v>
      </c>
      <c r="C25" s="10"/>
      <c r="D25" s="10"/>
      <c r="E25" s="10"/>
      <c r="F25" s="10"/>
      <c r="G25" s="10"/>
      <c r="H25" s="10">
        <v>2</v>
      </c>
      <c r="I25" s="10">
        <v>2</v>
      </c>
      <c r="J25" s="10"/>
      <c r="K25" s="10"/>
      <c r="L25" s="10"/>
      <c r="M25" s="10">
        <v>4</v>
      </c>
      <c r="N25" s="10">
        <v>2</v>
      </c>
      <c r="O25" s="10"/>
      <c r="P25" s="10"/>
      <c r="Q25" s="10"/>
      <c r="R25" s="10"/>
      <c r="S25" s="10"/>
      <c r="T25" s="10">
        <v>5</v>
      </c>
      <c r="U25" s="10">
        <f>SUM(C25:S25)+SUM(T25:T25)</f>
        <v>15</v>
      </c>
      <c r="V25" s="10">
        <f t="shared" si="0"/>
        <v>2.5</v>
      </c>
      <c r="W25" s="10">
        <v>10</v>
      </c>
      <c r="X25" s="15" t="s">
        <v>94</v>
      </c>
    </row>
    <row r="26" spans="1:24">
      <c r="A26" s="10"/>
      <c r="B26" s="15" t="s">
        <v>95</v>
      </c>
      <c r="C26" s="10">
        <v>2</v>
      </c>
      <c r="D26" s="10"/>
      <c r="E26" s="10"/>
      <c r="F26" s="10"/>
      <c r="G26" s="10"/>
      <c r="H26" s="10">
        <v>2</v>
      </c>
      <c r="I26" s="10">
        <v>2</v>
      </c>
      <c r="J26" s="10"/>
      <c r="K26" s="10"/>
      <c r="L26" s="10"/>
      <c r="M26" s="10">
        <v>4</v>
      </c>
      <c r="N26" s="10"/>
      <c r="O26" s="10"/>
      <c r="P26" s="10"/>
      <c r="Q26" s="10"/>
      <c r="R26" s="10"/>
      <c r="S26" s="10"/>
      <c r="T26" s="10">
        <v>8</v>
      </c>
      <c r="U26" s="10">
        <f>SUM(C26:S26)+SUM(T26:T26)</f>
        <v>18</v>
      </c>
      <c r="V26" s="10">
        <f t="shared" si="0"/>
        <v>3</v>
      </c>
      <c r="W26" s="10"/>
      <c r="X26" s="15" t="s">
        <v>95</v>
      </c>
    </row>
    <row r="27" spans="1:24">
      <c r="A27" s="10"/>
      <c r="B27" s="10" t="s">
        <v>96</v>
      </c>
      <c r="C27" s="10"/>
      <c r="D27" s="10"/>
      <c r="E27" s="10">
        <v>2</v>
      </c>
      <c r="F27" s="10"/>
      <c r="G27" s="10"/>
      <c r="H27" s="10">
        <v>2</v>
      </c>
      <c r="I27" s="10">
        <v>2</v>
      </c>
      <c r="J27" s="10"/>
      <c r="K27" s="10"/>
      <c r="L27" s="10"/>
      <c r="M27" s="10">
        <v>4</v>
      </c>
      <c r="N27" s="10">
        <v>2</v>
      </c>
      <c r="O27" s="10"/>
      <c r="P27" s="10">
        <v>4</v>
      </c>
      <c r="Q27" s="10">
        <v>2</v>
      </c>
      <c r="R27" s="10">
        <v>4</v>
      </c>
      <c r="S27" s="10"/>
      <c r="T27" s="10">
        <v>23</v>
      </c>
      <c r="U27" s="10">
        <f>SUM(C27:S27)+SUM(T27:T27)</f>
        <v>45</v>
      </c>
      <c r="V27" s="10">
        <f t="shared" si="0"/>
        <v>7.5</v>
      </c>
      <c r="W27" s="10"/>
      <c r="X27" s="10" t="s">
        <v>96</v>
      </c>
    </row>
    <row r="28" spans="1:24">
      <c r="A28" s="16">
        <v>11</v>
      </c>
      <c r="B28" s="7" t="s">
        <v>97</v>
      </c>
      <c r="C28" s="7"/>
      <c r="D28" s="7"/>
      <c r="E28" s="7"/>
      <c r="F28" s="7"/>
      <c r="G28" s="7"/>
      <c r="H28" s="7">
        <v>2</v>
      </c>
      <c r="I28" s="7">
        <v>2</v>
      </c>
      <c r="J28" s="7"/>
      <c r="K28" s="7"/>
      <c r="L28" s="7"/>
      <c r="M28" s="7">
        <v>6</v>
      </c>
      <c r="N28" s="7">
        <v>4</v>
      </c>
      <c r="O28" s="7">
        <v>2</v>
      </c>
      <c r="P28" s="7">
        <v>4</v>
      </c>
      <c r="Q28" s="7"/>
      <c r="R28" s="7">
        <v>4</v>
      </c>
      <c r="S28" s="7"/>
      <c r="T28" s="7">
        <v>19</v>
      </c>
      <c r="U28" s="8">
        <f>SUM(C28:S28)+SUM(T28:T28)</f>
        <v>43</v>
      </c>
      <c r="V28" s="8">
        <f t="shared" si="0"/>
        <v>7.166666666666667</v>
      </c>
      <c r="W28" s="16">
        <v>11</v>
      </c>
      <c r="X28" s="7" t="s">
        <v>97</v>
      </c>
    </row>
    <row r="29" spans="1:24">
      <c r="A29" s="32">
        <v>12</v>
      </c>
      <c r="B29" s="31" t="s">
        <v>100</v>
      </c>
      <c r="C29" s="31">
        <v>2</v>
      </c>
      <c r="D29" s="31">
        <v>1</v>
      </c>
      <c r="E29" s="31">
        <v>2</v>
      </c>
      <c r="F29" s="31"/>
      <c r="G29" s="31"/>
      <c r="H29" s="31">
        <v>2</v>
      </c>
      <c r="I29" s="31">
        <v>2</v>
      </c>
      <c r="J29" s="31"/>
      <c r="K29" s="31"/>
      <c r="L29" s="31">
        <v>2</v>
      </c>
      <c r="M29" s="31">
        <v>4</v>
      </c>
      <c r="N29" s="31"/>
      <c r="O29" s="31"/>
      <c r="P29" s="31">
        <v>2</v>
      </c>
      <c r="Q29" s="31"/>
      <c r="R29" s="31">
        <v>4</v>
      </c>
      <c r="S29" s="31"/>
      <c r="T29" s="31">
        <v>6</v>
      </c>
      <c r="U29" s="10">
        <f>SUM(C29:S29)+SUM(T29:T29)</f>
        <v>27</v>
      </c>
      <c r="V29" s="10">
        <f t="shared" si="0"/>
        <v>4.5</v>
      </c>
      <c r="W29" s="32">
        <v>12</v>
      </c>
      <c r="X29" s="31" t="s">
        <v>100</v>
      </c>
    </row>
    <row r="30" spans="1:24">
      <c r="A30" s="32"/>
      <c r="B30" s="31" t="s">
        <v>101</v>
      </c>
      <c r="C30" s="31"/>
      <c r="D30" s="31">
        <v>3</v>
      </c>
      <c r="E30" s="31"/>
      <c r="F30" s="31"/>
      <c r="G30" s="31"/>
      <c r="H30" s="31">
        <v>2</v>
      </c>
      <c r="I30" s="31">
        <v>2</v>
      </c>
      <c r="J30" s="31"/>
      <c r="K30" s="31"/>
      <c r="L30" s="31"/>
      <c r="M30" s="31">
        <v>4</v>
      </c>
      <c r="N30" s="31"/>
      <c r="O30" s="31"/>
      <c r="P30" s="31">
        <v>2</v>
      </c>
      <c r="Q30" s="31"/>
      <c r="R30" s="31">
        <v>4</v>
      </c>
      <c r="S30" s="31"/>
      <c r="T30" s="31">
        <v>7</v>
      </c>
      <c r="U30" s="10">
        <f>SUM(C30:S30)+SUM(T30:T30)</f>
        <v>24</v>
      </c>
      <c r="V30" s="10">
        <f t="shared" si="0"/>
        <v>4</v>
      </c>
      <c r="W30" s="32"/>
      <c r="X30" s="31" t="s">
        <v>101</v>
      </c>
    </row>
    <row r="31" spans="1:24">
      <c r="A31" s="32"/>
      <c r="B31" s="31" t="s">
        <v>102</v>
      </c>
      <c r="C31" s="31"/>
      <c r="D31" s="31"/>
      <c r="E31" s="31"/>
      <c r="F31" s="31"/>
      <c r="G31" s="31"/>
      <c r="H31" s="31">
        <v>2</v>
      </c>
      <c r="I31" s="31">
        <v>2</v>
      </c>
      <c r="J31" s="31"/>
      <c r="K31" s="31"/>
      <c r="L31" s="31"/>
      <c r="M31" s="31">
        <v>4</v>
      </c>
      <c r="N31" s="31">
        <v>2</v>
      </c>
      <c r="O31" s="31"/>
      <c r="P31" s="31">
        <v>4</v>
      </c>
      <c r="Q31" s="31"/>
      <c r="R31" s="31">
        <v>4</v>
      </c>
      <c r="S31" s="31"/>
      <c r="T31" s="31">
        <v>15</v>
      </c>
      <c r="U31" s="10">
        <f>SUM(C31:S31)+SUM(T31:T31)</f>
        <v>33</v>
      </c>
      <c r="V31" s="10">
        <f t="shared" si="0"/>
        <v>5.5</v>
      </c>
      <c r="W31" s="32"/>
      <c r="X31" s="31" t="s">
        <v>102</v>
      </c>
    </row>
  </sheetData>
  <phoneticPr fontId="19" type="noConversion"/>
  <pageMargins left="0.70866141732283472" right="0.70866141732283472" top="0.55118110236220474" bottom="0.35433070866141736" header="0.31496062992125984" footer="0.3149606299212598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F13" sqref="F13"/>
    </sheetView>
  </sheetViews>
  <sheetFormatPr baseColWidth="10" defaultRowHeight="15"/>
  <cols>
    <col min="8" max="8" width="32.1640625" customWidth="1"/>
    <col min="9" max="9" width="32.6640625" customWidth="1"/>
    <col min="10" max="11" width="45.6640625" customWidth="1"/>
  </cols>
  <sheetData>
    <row r="1" spans="1:10" ht="16">
      <c r="A1" s="4" t="s">
        <v>30</v>
      </c>
      <c r="B1" s="4" t="s">
        <v>63</v>
      </c>
      <c r="C1" s="4" t="s">
        <v>62</v>
      </c>
      <c r="D1" s="4" t="s">
        <v>61</v>
      </c>
      <c r="E1" s="6" t="s">
        <v>60</v>
      </c>
      <c r="F1" s="22" t="s">
        <v>73</v>
      </c>
      <c r="G1" s="18"/>
      <c r="H1" s="34" t="s">
        <v>113</v>
      </c>
      <c r="I1" s="34" t="s">
        <v>119</v>
      </c>
      <c r="J1" s="34" t="s">
        <v>121</v>
      </c>
    </row>
    <row r="2" spans="1:10" ht="16">
      <c r="A2" s="4">
        <v>1</v>
      </c>
      <c r="B2" s="4">
        <v>5</v>
      </c>
      <c r="C2" s="4">
        <v>0</v>
      </c>
      <c r="D2" s="4">
        <v>5</v>
      </c>
      <c r="E2" s="4">
        <v>5</v>
      </c>
      <c r="F2" s="16">
        <f t="shared" ref="F2:F12" si="0">+E2+D2+C2+B2</f>
        <v>15</v>
      </c>
      <c r="G2" s="19"/>
    </row>
    <row r="3" spans="1:10" ht="16">
      <c r="A3" s="5">
        <v>2</v>
      </c>
      <c r="B3" s="5">
        <v>5</v>
      </c>
      <c r="C3" s="5">
        <v>5</v>
      </c>
      <c r="D3" s="5">
        <v>5</v>
      </c>
      <c r="E3" s="5">
        <v>5</v>
      </c>
      <c r="F3" s="23">
        <f t="shared" si="0"/>
        <v>20</v>
      </c>
      <c r="G3" s="19"/>
    </row>
    <row r="4" spans="1:10" ht="16">
      <c r="A4" s="4">
        <v>3</v>
      </c>
      <c r="B4" s="4">
        <v>5</v>
      </c>
      <c r="C4" s="4">
        <v>5</v>
      </c>
      <c r="D4" s="4">
        <v>5</v>
      </c>
      <c r="E4" s="4">
        <v>4.5</v>
      </c>
      <c r="F4" s="16">
        <f t="shared" si="0"/>
        <v>19.5</v>
      </c>
      <c r="G4" s="19"/>
      <c r="J4" t="s">
        <v>126</v>
      </c>
    </row>
    <row r="5" spans="1:10" ht="16">
      <c r="A5" s="5">
        <v>4</v>
      </c>
      <c r="B5" s="5">
        <v>5</v>
      </c>
      <c r="C5" s="5">
        <v>5</v>
      </c>
      <c r="D5" s="5">
        <v>2</v>
      </c>
      <c r="E5" s="5">
        <v>2</v>
      </c>
      <c r="F5" s="23">
        <f t="shared" si="0"/>
        <v>14</v>
      </c>
      <c r="G5" s="19"/>
      <c r="I5" t="s">
        <v>120</v>
      </c>
      <c r="J5" t="s">
        <v>125</v>
      </c>
    </row>
    <row r="6" spans="1:10" ht="16">
      <c r="A6" s="4">
        <v>5</v>
      </c>
      <c r="B6" s="4">
        <v>5</v>
      </c>
      <c r="C6" s="4">
        <v>5</v>
      </c>
      <c r="D6" s="4">
        <v>5</v>
      </c>
      <c r="E6" s="4">
        <v>5</v>
      </c>
      <c r="F6" s="16">
        <f t="shared" si="0"/>
        <v>20</v>
      </c>
      <c r="G6" s="19"/>
    </row>
    <row r="7" spans="1:10" ht="16">
      <c r="A7" s="5">
        <v>6</v>
      </c>
      <c r="B7" s="5">
        <v>5</v>
      </c>
      <c r="C7" s="5">
        <v>5</v>
      </c>
      <c r="D7" s="5">
        <v>5</v>
      </c>
      <c r="E7" s="5">
        <v>4.5</v>
      </c>
      <c r="F7" s="23">
        <f t="shared" si="0"/>
        <v>19.5</v>
      </c>
      <c r="G7" s="19"/>
      <c r="J7" t="s">
        <v>127</v>
      </c>
    </row>
    <row r="8" spans="1:10" ht="16">
      <c r="A8" s="22">
        <v>7</v>
      </c>
      <c r="B8" s="4">
        <v>5</v>
      </c>
      <c r="C8" s="4">
        <v>5</v>
      </c>
      <c r="D8" s="4">
        <v>5</v>
      </c>
      <c r="E8" s="4">
        <v>5</v>
      </c>
      <c r="F8" s="16">
        <f t="shared" si="0"/>
        <v>20</v>
      </c>
      <c r="G8" s="19"/>
    </row>
    <row r="9" spans="1:10" ht="16">
      <c r="A9" s="5">
        <v>8</v>
      </c>
      <c r="B9" s="5">
        <v>5</v>
      </c>
      <c r="C9" s="5">
        <v>5</v>
      </c>
      <c r="D9" s="5">
        <v>5</v>
      </c>
      <c r="E9" s="5">
        <v>5</v>
      </c>
      <c r="F9" s="23">
        <f t="shared" si="0"/>
        <v>20</v>
      </c>
      <c r="G9" s="19"/>
    </row>
    <row r="10" spans="1:10" ht="16">
      <c r="A10" s="22">
        <v>9</v>
      </c>
      <c r="B10" s="4">
        <v>5</v>
      </c>
      <c r="C10" s="4">
        <v>5</v>
      </c>
      <c r="D10" s="4">
        <v>5</v>
      </c>
      <c r="E10" s="4">
        <v>5</v>
      </c>
      <c r="F10" s="16">
        <f t="shared" si="0"/>
        <v>20</v>
      </c>
      <c r="G10" s="19"/>
    </row>
    <row r="11" spans="1:10" ht="16">
      <c r="A11" s="5">
        <v>10</v>
      </c>
      <c r="B11" s="5">
        <v>5</v>
      </c>
      <c r="C11" s="5">
        <v>5</v>
      </c>
      <c r="D11" s="5">
        <v>5</v>
      </c>
      <c r="E11" s="5">
        <v>5</v>
      </c>
      <c r="F11" s="23">
        <f t="shared" si="0"/>
        <v>20</v>
      </c>
      <c r="G11" s="19"/>
    </row>
    <row r="12" spans="1:10" ht="16">
      <c r="A12" s="22">
        <v>11</v>
      </c>
      <c r="B12" s="7">
        <v>5</v>
      </c>
      <c r="C12" s="7">
        <v>2</v>
      </c>
      <c r="D12" s="7">
        <v>5</v>
      </c>
      <c r="E12" s="7">
        <v>5</v>
      </c>
      <c r="F12" s="16">
        <f t="shared" si="0"/>
        <v>17</v>
      </c>
      <c r="H12" t="s">
        <v>115</v>
      </c>
    </row>
    <row r="13" spans="1:10" ht="16">
      <c r="A13" s="5">
        <v>12</v>
      </c>
      <c r="B13" s="5">
        <v>5</v>
      </c>
      <c r="C13" s="5">
        <v>2</v>
      </c>
      <c r="D13" s="5">
        <v>5</v>
      </c>
      <c r="E13" s="5">
        <v>5</v>
      </c>
      <c r="F13" s="23">
        <f t="shared" ref="F13" si="1">+E13+D13+C13+B13</f>
        <v>17</v>
      </c>
      <c r="H13" t="s">
        <v>114</v>
      </c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activeCell="G6" sqref="G6"/>
    </sheetView>
  </sheetViews>
  <sheetFormatPr baseColWidth="10" defaultColWidth="8.83203125" defaultRowHeight="15"/>
  <cols>
    <col min="1" max="1" width="4" customWidth="1"/>
    <col min="2" max="5" width="10.6640625" style="1" customWidth="1"/>
  </cols>
  <sheetData>
    <row r="1" spans="1:5" ht="16">
      <c r="A1" s="4" t="s">
        <v>30</v>
      </c>
      <c r="B1" s="4" t="s">
        <v>49</v>
      </c>
      <c r="C1" s="4" t="s">
        <v>50</v>
      </c>
      <c r="D1" s="4" t="s">
        <v>59</v>
      </c>
      <c r="E1" s="4" t="s">
        <v>73</v>
      </c>
    </row>
    <row r="2" spans="1:5" ht="16">
      <c r="A2" s="4">
        <v>1</v>
      </c>
      <c r="B2" s="4" t="s">
        <v>108</v>
      </c>
      <c r="C2" s="4" t="s">
        <v>106</v>
      </c>
      <c r="D2" s="4" t="s">
        <v>128</v>
      </c>
      <c r="E2" s="44">
        <f>3+3.8</f>
        <v>6.8</v>
      </c>
    </row>
    <row r="3" spans="1:5" ht="16">
      <c r="A3" s="5">
        <v>2</v>
      </c>
      <c r="B3" s="5" t="s">
        <v>107</v>
      </c>
      <c r="C3" s="5" t="s">
        <v>105</v>
      </c>
      <c r="D3" s="5" t="s">
        <v>104</v>
      </c>
      <c r="E3" s="45">
        <f>3.4+4.2+4.6</f>
        <v>12.2</v>
      </c>
    </row>
    <row r="4" spans="1:5" ht="16">
      <c r="A4" s="4">
        <v>3</v>
      </c>
      <c r="B4" s="4" t="s">
        <v>105</v>
      </c>
      <c r="C4" s="4" t="s">
        <v>104</v>
      </c>
      <c r="D4" s="4" t="s">
        <v>109</v>
      </c>
      <c r="E4" s="44">
        <f>4.2+4.6+5</f>
        <v>13.8</v>
      </c>
    </row>
    <row r="5" spans="1:5" ht="16.5" customHeight="1">
      <c r="A5" s="5">
        <v>4</v>
      </c>
      <c r="B5" s="5" t="s">
        <v>107</v>
      </c>
      <c r="C5" s="5" t="s">
        <v>128</v>
      </c>
      <c r="D5" s="5" t="s">
        <v>105</v>
      </c>
      <c r="E5" s="45">
        <f>3.4+0+4.2</f>
        <v>7.6</v>
      </c>
    </row>
    <row r="6" spans="1:5" ht="16">
      <c r="A6" s="4">
        <v>5</v>
      </c>
      <c r="B6" s="4" t="s">
        <v>105</v>
      </c>
      <c r="C6" s="4" t="s">
        <v>109</v>
      </c>
      <c r="D6" s="4" t="s">
        <v>104</v>
      </c>
      <c r="E6" s="44">
        <f>4.2+4.6+5</f>
        <v>13.8</v>
      </c>
    </row>
    <row r="7" spans="1:5" ht="16">
      <c r="A7" s="5">
        <v>6</v>
      </c>
      <c r="B7" s="5" t="s">
        <v>104</v>
      </c>
      <c r="C7" s="5" t="s">
        <v>104</v>
      </c>
      <c r="D7" s="5" t="s">
        <v>105</v>
      </c>
      <c r="E7" s="45">
        <f>4.6+4.6+4.2</f>
        <v>13.399999999999999</v>
      </c>
    </row>
    <row r="8" spans="1:5" ht="16">
      <c r="A8" s="22">
        <v>7</v>
      </c>
      <c r="B8" s="4" t="s">
        <v>105</v>
      </c>
      <c r="C8" s="4" t="s">
        <v>117</v>
      </c>
      <c r="D8" s="4" t="s">
        <v>104</v>
      </c>
      <c r="E8" s="44">
        <f>4.2+4.6</f>
        <v>8.8000000000000007</v>
      </c>
    </row>
    <row r="9" spans="1:5" ht="16">
      <c r="A9" s="5">
        <v>8</v>
      </c>
      <c r="B9" s="5" t="s">
        <v>106</v>
      </c>
      <c r="C9" s="5" t="s">
        <v>105</v>
      </c>
      <c r="D9" s="5" t="s">
        <v>104</v>
      </c>
      <c r="E9" s="45">
        <f>3.8+4.2+4.6</f>
        <v>12.6</v>
      </c>
    </row>
    <row r="10" spans="1:5" ht="16">
      <c r="A10" s="22">
        <v>9</v>
      </c>
      <c r="B10" s="4" t="s">
        <v>107</v>
      </c>
      <c r="C10" s="4" t="s">
        <v>105</v>
      </c>
      <c r="D10" s="4" t="s">
        <v>128</v>
      </c>
      <c r="E10" s="44">
        <f>3.4+4.2</f>
        <v>7.6</v>
      </c>
    </row>
    <row r="11" spans="1:5" ht="16">
      <c r="A11" s="5">
        <v>10</v>
      </c>
      <c r="B11" s="5" t="s">
        <v>106</v>
      </c>
      <c r="C11" s="5" t="s">
        <v>118</v>
      </c>
      <c r="D11" s="5" t="s">
        <v>105</v>
      </c>
      <c r="E11" s="45">
        <f>3.8+4.2</f>
        <v>8</v>
      </c>
    </row>
    <row r="12" spans="1:5" ht="16">
      <c r="A12" s="22">
        <v>11</v>
      </c>
      <c r="B12" s="4" t="s">
        <v>108</v>
      </c>
      <c r="C12" s="4" t="s">
        <v>106</v>
      </c>
      <c r="D12" s="4" t="s">
        <v>105</v>
      </c>
      <c r="E12" s="44">
        <f>3+3.8+4.2</f>
        <v>11</v>
      </c>
    </row>
    <row r="13" spans="1:5" ht="16">
      <c r="A13" s="5">
        <v>12</v>
      </c>
      <c r="B13" s="5" t="s">
        <v>106</v>
      </c>
      <c r="C13" s="5" t="s">
        <v>106</v>
      </c>
      <c r="D13" s="5" t="s">
        <v>105</v>
      </c>
      <c r="E13" s="45">
        <f>3.8+3.8+4.2</f>
        <v>11.8</v>
      </c>
    </row>
    <row r="17" spans="2:3">
      <c r="B17" s="1" t="s">
        <v>109</v>
      </c>
      <c r="C17" s="1">
        <v>5</v>
      </c>
    </row>
    <row r="18" spans="2:3">
      <c r="B18" s="1" t="s">
        <v>104</v>
      </c>
      <c r="C18" s="1">
        <v>4.5999999999999996</v>
      </c>
    </row>
    <row r="19" spans="2:3">
      <c r="B19" s="1" t="s">
        <v>105</v>
      </c>
      <c r="C19" s="1">
        <v>4.2</v>
      </c>
    </row>
    <row r="20" spans="2:3">
      <c r="B20" s="1" t="s">
        <v>106</v>
      </c>
      <c r="C20" s="1">
        <v>3.8</v>
      </c>
    </row>
    <row r="21" spans="2:3">
      <c r="B21" s="1" t="s">
        <v>107</v>
      </c>
      <c r="C21" s="1">
        <v>3.4</v>
      </c>
    </row>
    <row r="22" spans="2:3">
      <c r="B22" s="1" t="s">
        <v>108</v>
      </c>
      <c r="C22" s="1">
        <v>3</v>
      </c>
    </row>
    <row r="23" spans="2:3">
      <c r="B23" s="1" t="s">
        <v>110</v>
      </c>
      <c r="C23" s="1">
        <v>2.6</v>
      </c>
    </row>
    <row r="24" spans="2:3">
      <c r="B24" s="1" t="s">
        <v>111</v>
      </c>
      <c r="C24" s="1">
        <v>2.2000000000000002</v>
      </c>
    </row>
    <row r="25" spans="2:3">
      <c r="B25" s="1" t="s">
        <v>112</v>
      </c>
      <c r="C25" s="1">
        <v>1.8</v>
      </c>
    </row>
    <row r="26" spans="2:3">
      <c r="B26" s="1" t="s">
        <v>122</v>
      </c>
      <c r="C26" s="1">
        <v>0</v>
      </c>
    </row>
  </sheetData>
  <phoneticPr fontId="19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workbookViewId="0"/>
  </sheetViews>
  <sheetFormatPr baseColWidth="10" defaultRowHeight="15"/>
  <sheetData>
    <row r="1" spans="1:5">
      <c r="A1" s="8" t="s">
        <v>30</v>
      </c>
      <c r="B1" s="8" t="s">
        <v>29</v>
      </c>
      <c r="C1" s="7" t="s">
        <v>64</v>
      </c>
      <c r="D1" s="7" t="s">
        <v>65</v>
      </c>
      <c r="E1" s="43">
        <v>0.4</v>
      </c>
    </row>
    <row r="2" spans="1:5">
      <c r="A2" s="8">
        <v>1</v>
      </c>
      <c r="B2" s="9" t="s">
        <v>89</v>
      </c>
      <c r="C2" s="16">
        <v>86</v>
      </c>
      <c r="D2" s="16">
        <v>87.5</v>
      </c>
      <c r="E2" s="16">
        <f>+(D2+C2)/5</f>
        <v>34.700000000000003</v>
      </c>
    </row>
    <row r="3" spans="1:5">
      <c r="A3" s="8"/>
      <c r="B3" s="8" t="s">
        <v>90</v>
      </c>
      <c r="C3" s="16">
        <v>93</v>
      </c>
      <c r="D3" s="16">
        <v>85</v>
      </c>
      <c r="E3" s="16">
        <f t="shared" ref="E3:E29" si="0">+(D3+C3)/5</f>
        <v>35.6</v>
      </c>
    </row>
    <row r="4" spans="1:5">
      <c r="A4" s="8"/>
      <c r="B4" s="8" t="s">
        <v>98</v>
      </c>
      <c r="C4" s="16">
        <v>63</v>
      </c>
      <c r="D4" s="16">
        <v>74.5</v>
      </c>
      <c r="E4" s="16">
        <f t="shared" si="0"/>
        <v>27.5</v>
      </c>
    </row>
    <row r="5" spans="1:5">
      <c r="A5" s="10">
        <v>2</v>
      </c>
      <c r="B5" s="10" t="s">
        <v>75</v>
      </c>
      <c r="C5" s="32">
        <v>98</v>
      </c>
      <c r="D5" s="32">
        <v>82</v>
      </c>
      <c r="E5" s="32">
        <f t="shared" si="0"/>
        <v>36</v>
      </c>
    </row>
    <row r="6" spans="1:5" ht="16">
      <c r="A6" s="10"/>
      <c r="B6" s="11" t="s">
        <v>76</v>
      </c>
      <c r="C6" s="32">
        <v>95</v>
      </c>
      <c r="D6" s="32">
        <v>83</v>
      </c>
      <c r="E6" s="32">
        <f t="shared" si="0"/>
        <v>35.6</v>
      </c>
    </row>
    <row r="7" spans="1:5" ht="16">
      <c r="A7" s="9">
        <v>3</v>
      </c>
      <c r="B7" s="12" t="s">
        <v>77</v>
      </c>
      <c r="C7" s="16">
        <v>93.5</v>
      </c>
      <c r="D7" s="16">
        <v>81</v>
      </c>
      <c r="E7" s="16">
        <f t="shared" si="0"/>
        <v>34.9</v>
      </c>
    </row>
    <row r="8" spans="1:5">
      <c r="A8" s="9"/>
      <c r="B8" s="8" t="s">
        <v>103</v>
      </c>
      <c r="C8" s="16">
        <v>92</v>
      </c>
      <c r="D8" s="16">
        <v>92.5</v>
      </c>
      <c r="E8" s="16">
        <f t="shared" si="0"/>
        <v>36.9</v>
      </c>
    </row>
    <row r="9" spans="1:5">
      <c r="A9" s="9"/>
      <c r="B9" s="8" t="s">
        <v>99</v>
      </c>
      <c r="C9" s="16">
        <v>91.5</v>
      </c>
      <c r="D9" s="16">
        <v>54.5</v>
      </c>
      <c r="E9" s="16">
        <f t="shared" si="0"/>
        <v>29.2</v>
      </c>
    </row>
    <row r="10" spans="1:5">
      <c r="A10" s="10">
        <v>4</v>
      </c>
      <c r="B10" s="10" t="s">
        <v>79</v>
      </c>
      <c r="C10" s="32">
        <v>84.5</v>
      </c>
      <c r="D10" s="32">
        <v>74.5</v>
      </c>
      <c r="E10" s="32">
        <f t="shared" si="0"/>
        <v>31.8</v>
      </c>
    </row>
    <row r="11" spans="1:5">
      <c r="A11" s="10"/>
      <c r="B11" s="10" t="s">
        <v>78</v>
      </c>
      <c r="C11" s="32">
        <v>87</v>
      </c>
      <c r="D11" s="32">
        <v>85.5</v>
      </c>
      <c r="E11" s="32">
        <f t="shared" si="0"/>
        <v>34.5</v>
      </c>
    </row>
    <row r="12" spans="1:5">
      <c r="A12" s="9">
        <v>5</v>
      </c>
      <c r="B12" s="8" t="s">
        <v>80</v>
      </c>
      <c r="C12" s="16">
        <v>79</v>
      </c>
      <c r="D12" s="16">
        <v>74</v>
      </c>
      <c r="E12" s="16">
        <f t="shared" si="0"/>
        <v>30.6</v>
      </c>
    </row>
    <row r="13" spans="1:5">
      <c r="A13" s="8"/>
      <c r="B13" s="8" t="s">
        <v>81</v>
      </c>
      <c r="C13" s="16">
        <v>92.5</v>
      </c>
      <c r="D13" s="16">
        <v>89</v>
      </c>
      <c r="E13" s="16">
        <f t="shared" si="0"/>
        <v>36.299999999999997</v>
      </c>
    </row>
    <row r="14" spans="1:5">
      <c r="A14" s="10">
        <v>6</v>
      </c>
      <c r="B14" s="10" t="s">
        <v>82</v>
      </c>
      <c r="C14" s="32">
        <v>92.5</v>
      </c>
      <c r="D14" s="32">
        <v>84.5</v>
      </c>
      <c r="E14" s="32">
        <f t="shared" si="0"/>
        <v>35.4</v>
      </c>
    </row>
    <row r="15" spans="1:5">
      <c r="A15" s="10"/>
      <c r="B15" s="15" t="s">
        <v>83</v>
      </c>
      <c r="C15" s="32">
        <v>97.5</v>
      </c>
      <c r="D15" s="32">
        <v>74.5</v>
      </c>
      <c r="E15" s="32">
        <f t="shared" si="0"/>
        <v>34.4</v>
      </c>
    </row>
    <row r="16" spans="1:5">
      <c r="A16" s="8">
        <v>7</v>
      </c>
      <c r="B16" s="8" t="s">
        <v>85</v>
      </c>
      <c r="C16" s="16">
        <v>97</v>
      </c>
      <c r="D16" s="16">
        <v>82.5</v>
      </c>
      <c r="E16" s="16">
        <f t="shared" si="0"/>
        <v>35.9</v>
      </c>
    </row>
    <row r="17" spans="1:5">
      <c r="A17" s="8"/>
      <c r="B17" s="8" t="s">
        <v>84</v>
      </c>
      <c r="C17" s="16">
        <v>96</v>
      </c>
      <c r="D17" s="16">
        <v>91.5</v>
      </c>
      <c r="E17" s="16">
        <f t="shared" si="0"/>
        <v>37.5</v>
      </c>
    </row>
    <row r="18" spans="1:5">
      <c r="A18" s="10">
        <v>8</v>
      </c>
      <c r="B18" s="15" t="s">
        <v>86</v>
      </c>
      <c r="C18" s="32">
        <v>95</v>
      </c>
      <c r="D18" s="32">
        <v>95</v>
      </c>
      <c r="E18" s="32">
        <f t="shared" si="0"/>
        <v>38</v>
      </c>
    </row>
    <row r="19" spans="1:5">
      <c r="A19" s="10"/>
      <c r="B19" s="15" t="s">
        <v>87</v>
      </c>
      <c r="C19" s="32">
        <v>93</v>
      </c>
      <c r="D19" s="32">
        <v>85</v>
      </c>
      <c r="E19" s="32">
        <f t="shared" si="0"/>
        <v>35.6</v>
      </c>
    </row>
    <row r="20" spans="1:5">
      <c r="A20" s="10"/>
      <c r="B20" s="10" t="s">
        <v>88</v>
      </c>
      <c r="C20" s="32">
        <v>93</v>
      </c>
      <c r="D20" s="32">
        <v>96</v>
      </c>
      <c r="E20" s="32">
        <f t="shared" si="0"/>
        <v>37.799999999999997</v>
      </c>
    </row>
    <row r="21" spans="1:5">
      <c r="A21" s="8">
        <v>9</v>
      </c>
      <c r="B21" s="14" t="s">
        <v>93</v>
      </c>
      <c r="C21" s="16">
        <v>98</v>
      </c>
      <c r="D21" s="16">
        <v>86.5</v>
      </c>
      <c r="E21" s="16">
        <f t="shared" si="0"/>
        <v>36.9</v>
      </c>
    </row>
    <row r="22" spans="1:5">
      <c r="A22" s="8"/>
      <c r="B22" s="14" t="s">
        <v>92</v>
      </c>
      <c r="C22" s="16">
        <v>86</v>
      </c>
      <c r="D22" s="16">
        <v>78.5</v>
      </c>
      <c r="E22" s="16">
        <f t="shared" si="0"/>
        <v>32.9</v>
      </c>
    </row>
    <row r="23" spans="1:5">
      <c r="A23" s="8"/>
      <c r="B23" s="14" t="s">
        <v>91</v>
      </c>
      <c r="C23" s="16">
        <v>99</v>
      </c>
      <c r="D23" s="16">
        <v>89.5</v>
      </c>
      <c r="E23" s="16">
        <f t="shared" si="0"/>
        <v>37.700000000000003</v>
      </c>
    </row>
    <row r="24" spans="1:5">
      <c r="A24" s="10">
        <v>10</v>
      </c>
      <c r="B24" s="15" t="s">
        <v>94</v>
      </c>
      <c r="C24" s="32">
        <v>92.5</v>
      </c>
      <c r="D24" s="32">
        <v>76</v>
      </c>
      <c r="E24" s="32">
        <f t="shared" si="0"/>
        <v>33.700000000000003</v>
      </c>
    </row>
    <row r="25" spans="1:5">
      <c r="A25" s="10"/>
      <c r="B25" s="15" t="s">
        <v>95</v>
      </c>
      <c r="C25" s="32">
        <v>95.5</v>
      </c>
      <c r="D25" s="32">
        <v>83.5</v>
      </c>
      <c r="E25" s="32">
        <f t="shared" si="0"/>
        <v>35.799999999999997</v>
      </c>
    </row>
    <row r="26" spans="1:5">
      <c r="A26" s="10"/>
      <c r="B26" s="10" t="s">
        <v>96</v>
      </c>
      <c r="C26" s="32">
        <v>97.5</v>
      </c>
      <c r="D26" s="32">
        <v>94.5</v>
      </c>
      <c r="E26" s="32">
        <f t="shared" si="0"/>
        <v>38.4</v>
      </c>
    </row>
    <row r="27" spans="1:5">
      <c r="A27" s="16">
        <v>11</v>
      </c>
      <c r="B27" s="7" t="s">
        <v>97</v>
      </c>
      <c r="C27" s="16">
        <v>91.5</v>
      </c>
      <c r="D27" s="16">
        <v>85.5</v>
      </c>
      <c r="E27" s="16">
        <f t="shared" si="0"/>
        <v>35.4</v>
      </c>
    </row>
    <row r="28" spans="1:5">
      <c r="A28" s="32">
        <v>12</v>
      </c>
      <c r="B28" s="31" t="s">
        <v>100</v>
      </c>
      <c r="C28" s="32">
        <v>96.6</v>
      </c>
      <c r="D28" s="32">
        <v>91</v>
      </c>
      <c r="E28" s="32">
        <f t="shared" si="0"/>
        <v>37.519999999999996</v>
      </c>
    </row>
    <row r="29" spans="1:5">
      <c r="A29" s="32"/>
      <c r="B29" s="31" t="s">
        <v>101</v>
      </c>
      <c r="C29" s="32">
        <v>51.5</v>
      </c>
      <c r="D29" s="32">
        <v>77.5</v>
      </c>
      <c r="E29" s="32">
        <f t="shared" si="0"/>
        <v>25.8</v>
      </c>
    </row>
    <row r="30" spans="1:5">
      <c r="A30" s="32"/>
      <c r="B30" s="31" t="s">
        <v>102</v>
      </c>
      <c r="C30" s="32">
        <v>97.5</v>
      </c>
      <c r="D30" s="32">
        <v>95</v>
      </c>
      <c r="E30" s="32">
        <f t="shared" ref="E30" si="1">+(D30+C30)/5</f>
        <v>38.5</v>
      </c>
    </row>
    <row r="31" spans="1:5">
      <c r="A31" s="1" t="s">
        <v>116</v>
      </c>
      <c r="B31" s="35"/>
      <c r="C31">
        <f>AVERAGE(C2:C30)</f>
        <v>90.50344827586207</v>
      </c>
      <c r="D31">
        <f>AVERAGE(D2:D30)</f>
        <v>83.775862068965523</v>
      </c>
      <c r="E31">
        <f>AVERAGE(E2:E29)</f>
        <v>34.725714285714282</v>
      </c>
    </row>
    <row r="32" spans="1:5">
      <c r="A32" s="17" t="s">
        <v>66</v>
      </c>
      <c r="C32">
        <f>STDEV(C2:C30)</f>
        <v>10.435532800369446</v>
      </c>
      <c r="D32">
        <f>STDEV(D2:D30)</f>
        <v>8.756208212805948</v>
      </c>
      <c r="E32">
        <f>STDEV(E2:E29)</f>
        <v>3.1615976136914501</v>
      </c>
    </row>
  </sheetData>
  <sortState ref="A2:B26">
    <sortCondition ref="A2"/>
  </sortState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tabSelected="1" workbookViewId="0"/>
  </sheetViews>
  <sheetFormatPr baseColWidth="10" defaultRowHeight="15"/>
  <sheetData>
    <row r="1" spans="1:12">
      <c r="C1" s="20">
        <v>0.15</v>
      </c>
      <c r="D1" s="20">
        <v>0.15</v>
      </c>
      <c r="E1" s="20">
        <v>0.2</v>
      </c>
      <c r="F1" s="20">
        <v>0.4</v>
      </c>
      <c r="G1" s="20">
        <v>0.1</v>
      </c>
      <c r="H1" s="25">
        <f>+G1+F1+E1+D1+C1</f>
        <v>1</v>
      </c>
    </row>
    <row r="2" spans="1:12">
      <c r="A2" s="8" t="s">
        <v>30</v>
      </c>
      <c r="B2" s="8" t="s">
        <v>29</v>
      </c>
      <c r="C2" s="7" t="s">
        <v>68</v>
      </c>
      <c r="D2" s="7" t="s">
        <v>70</v>
      </c>
      <c r="E2" s="7" t="s">
        <v>69</v>
      </c>
      <c r="F2" s="7" t="s">
        <v>71</v>
      </c>
      <c r="G2" s="7" t="s">
        <v>72</v>
      </c>
      <c r="H2" s="7" t="s">
        <v>73</v>
      </c>
      <c r="I2" s="24" t="s">
        <v>130</v>
      </c>
      <c r="J2" s="24" t="s">
        <v>131</v>
      </c>
      <c r="K2" s="7" t="s">
        <v>74</v>
      </c>
      <c r="L2" s="29" t="s">
        <v>132</v>
      </c>
    </row>
    <row r="3" spans="1:12">
      <c r="A3" s="8">
        <v>1</v>
      </c>
      <c r="B3" s="9" t="s">
        <v>89</v>
      </c>
      <c r="C3" s="9">
        <v>14.210526315789473</v>
      </c>
      <c r="D3" s="26">
        <v>6.8</v>
      </c>
      <c r="E3" s="26">
        <v>15</v>
      </c>
      <c r="F3" s="26">
        <v>34.700000000000003</v>
      </c>
      <c r="G3" s="26">
        <v>4.3333333333333339</v>
      </c>
      <c r="H3" s="41">
        <f>+G3+F3+E3+D3+C3</f>
        <v>75.043859649122808</v>
      </c>
      <c r="I3" s="26">
        <f>RANK(H3,H3:H31)</f>
        <v>25</v>
      </c>
      <c r="J3" s="37">
        <f t="shared" ref="J3:J31" si="0">+I3/29</f>
        <v>0.86206896551724133</v>
      </c>
      <c r="K3" s="7" t="s">
        <v>107</v>
      </c>
      <c r="L3" s="39">
        <v>3</v>
      </c>
    </row>
    <row r="4" spans="1:12">
      <c r="A4" s="8"/>
      <c r="B4" s="8" t="s">
        <v>90</v>
      </c>
      <c r="C4" s="9">
        <v>14.210526315789473</v>
      </c>
      <c r="D4" s="26">
        <v>6.8</v>
      </c>
      <c r="E4" s="26">
        <v>15</v>
      </c>
      <c r="F4" s="26">
        <v>35.6</v>
      </c>
      <c r="G4" s="26">
        <v>3.5</v>
      </c>
      <c r="H4" s="41">
        <f t="shared" ref="H4:H31" si="1">+G4+F4+E4+D4+C4</f>
        <v>75.110526315789471</v>
      </c>
      <c r="I4" s="26">
        <f>RANK(H4,H3:H31)</f>
        <v>24</v>
      </c>
      <c r="J4" s="37">
        <f t="shared" si="0"/>
        <v>0.82758620689655171</v>
      </c>
      <c r="K4" s="7" t="s">
        <v>107</v>
      </c>
      <c r="L4" s="39">
        <v>3</v>
      </c>
    </row>
    <row r="5" spans="1:12">
      <c r="A5" s="8"/>
      <c r="B5" s="8" t="s">
        <v>98</v>
      </c>
      <c r="C5" s="9">
        <v>14.210526315789473</v>
      </c>
      <c r="D5" s="26">
        <v>6.8</v>
      </c>
      <c r="E5" s="26">
        <v>15</v>
      </c>
      <c r="F5" s="26">
        <v>27.5</v>
      </c>
      <c r="G5" s="26">
        <v>2.5</v>
      </c>
      <c r="H5" s="41">
        <f t="shared" si="1"/>
        <v>66.010526315789463</v>
      </c>
      <c r="I5" s="26">
        <f>RANK(H5,H3:H31)</f>
        <v>29</v>
      </c>
      <c r="J5" s="37">
        <f t="shared" si="0"/>
        <v>1</v>
      </c>
      <c r="K5" s="7" t="s">
        <v>111</v>
      </c>
      <c r="L5" s="39">
        <v>2</v>
      </c>
    </row>
    <row r="6" spans="1:12">
      <c r="A6" s="10">
        <v>2</v>
      </c>
      <c r="B6" s="10" t="s">
        <v>75</v>
      </c>
      <c r="C6" s="30">
        <v>15</v>
      </c>
      <c r="D6" s="30">
        <v>12.2</v>
      </c>
      <c r="E6" s="30">
        <v>20</v>
      </c>
      <c r="F6" s="30">
        <v>36</v>
      </c>
      <c r="G6" s="30">
        <v>10</v>
      </c>
      <c r="H6" s="42">
        <f>+G6+F6+E6+D6+C6</f>
        <v>93.2</v>
      </c>
      <c r="I6" s="30">
        <f>RANK(H6,H3:H31)</f>
        <v>4</v>
      </c>
      <c r="J6" s="38">
        <f t="shared" si="0"/>
        <v>0.13793103448275862</v>
      </c>
      <c r="K6" s="31" t="s">
        <v>109</v>
      </c>
      <c r="L6" s="40">
        <v>4.3</v>
      </c>
    </row>
    <row r="7" spans="1:12" ht="16">
      <c r="A7" s="10"/>
      <c r="B7" s="11" t="s">
        <v>76</v>
      </c>
      <c r="C7" s="30">
        <v>15</v>
      </c>
      <c r="D7" s="30">
        <v>12.2</v>
      </c>
      <c r="E7" s="30">
        <v>20</v>
      </c>
      <c r="F7" s="30">
        <v>35.6</v>
      </c>
      <c r="G7" s="30">
        <v>4.833333333333333</v>
      </c>
      <c r="H7" s="42">
        <f t="shared" si="1"/>
        <v>87.63333333333334</v>
      </c>
      <c r="I7" s="30">
        <f>RANK(H7,H3:H31)</f>
        <v>13</v>
      </c>
      <c r="J7" s="38">
        <f t="shared" si="0"/>
        <v>0.44827586206896552</v>
      </c>
      <c r="K7" s="31" t="s">
        <v>104</v>
      </c>
      <c r="L7" s="40">
        <v>4</v>
      </c>
    </row>
    <row r="8" spans="1:12" ht="16">
      <c r="A8" s="9">
        <v>3</v>
      </c>
      <c r="B8" s="12" t="s">
        <v>77</v>
      </c>
      <c r="C8" s="26">
        <v>15</v>
      </c>
      <c r="D8" s="26">
        <v>13.8</v>
      </c>
      <c r="E8" s="26">
        <v>19.5</v>
      </c>
      <c r="F8" s="26">
        <v>34.9</v>
      </c>
      <c r="G8" s="26">
        <v>7.166666666666667</v>
      </c>
      <c r="H8" s="41">
        <f t="shared" si="1"/>
        <v>90.36666666666666</v>
      </c>
      <c r="I8" s="26">
        <f>RANK(H8,H3:H31)</f>
        <v>6</v>
      </c>
      <c r="J8" s="37">
        <f t="shared" si="0"/>
        <v>0.20689655172413793</v>
      </c>
      <c r="K8" s="7" t="s">
        <v>109</v>
      </c>
      <c r="L8" s="39">
        <v>4.3</v>
      </c>
    </row>
    <row r="9" spans="1:12">
      <c r="A9" s="9"/>
      <c r="B9" s="8" t="s">
        <v>103</v>
      </c>
      <c r="C9" s="26">
        <v>15</v>
      </c>
      <c r="D9" s="26">
        <v>13.8</v>
      </c>
      <c r="E9" s="26">
        <v>19.5</v>
      </c>
      <c r="F9" s="26">
        <v>36.9</v>
      </c>
      <c r="G9" s="26">
        <v>7.333333333333333</v>
      </c>
      <c r="H9" s="41">
        <f t="shared" si="1"/>
        <v>92.533333333333331</v>
      </c>
      <c r="I9" s="26">
        <f>RANK(H9,H3:H31)</f>
        <v>5</v>
      </c>
      <c r="J9" s="37">
        <f t="shared" si="0"/>
        <v>0.17241379310344829</v>
      </c>
      <c r="K9" s="7" t="s">
        <v>109</v>
      </c>
      <c r="L9" s="39">
        <v>4.3</v>
      </c>
    </row>
    <row r="10" spans="1:12">
      <c r="A10" s="9"/>
      <c r="B10" s="8" t="s">
        <v>99</v>
      </c>
      <c r="C10" s="26">
        <v>15</v>
      </c>
      <c r="D10" s="26">
        <v>13.8</v>
      </c>
      <c r="E10" s="26">
        <v>19.5</v>
      </c>
      <c r="F10" s="26">
        <v>29.2</v>
      </c>
      <c r="G10" s="26">
        <v>10</v>
      </c>
      <c r="H10" s="41">
        <f t="shared" si="1"/>
        <v>87.5</v>
      </c>
      <c r="I10" s="26">
        <f>RANK(H10,H3:H31)</f>
        <v>15</v>
      </c>
      <c r="J10" s="37">
        <f t="shared" si="0"/>
        <v>0.51724137931034486</v>
      </c>
      <c r="K10" s="7" t="s">
        <v>104</v>
      </c>
      <c r="L10" s="39">
        <v>4</v>
      </c>
    </row>
    <row r="11" spans="1:12">
      <c r="A11" s="10">
        <v>4</v>
      </c>
      <c r="B11" s="10" t="s">
        <v>79</v>
      </c>
      <c r="C11" s="30">
        <v>15</v>
      </c>
      <c r="D11" s="30">
        <v>7.6</v>
      </c>
      <c r="E11" s="30">
        <v>14</v>
      </c>
      <c r="F11" s="30">
        <v>31.8</v>
      </c>
      <c r="G11" s="30">
        <v>4.166666666666667</v>
      </c>
      <c r="H11" s="42">
        <f t="shared" si="1"/>
        <v>72.566666666666663</v>
      </c>
      <c r="I11" s="30">
        <f>RANK(H11,H3:H31)</f>
        <v>28</v>
      </c>
      <c r="J11" s="38">
        <f t="shared" si="0"/>
        <v>0.96551724137931039</v>
      </c>
      <c r="K11" s="31" t="s">
        <v>107</v>
      </c>
      <c r="L11" s="40">
        <v>3</v>
      </c>
    </row>
    <row r="12" spans="1:12">
      <c r="A12" s="10"/>
      <c r="B12" s="10" t="s">
        <v>78</v>
      </c>
      <c r="C12" s="30">
        <v>15</v>
      </c>
      <c r="D12" s="30">
        <v>7.6</v>
      </c>
      <c r="E12" s="30">
        <v>14</v>
      </c>
      <c r="F12" s="30">
        <v>34.5</v>
      </c>
      <c r="G12" s="30">
        <v>2.833333333333333</v>
      </c>
      <c r="H12" s="42">
        <f t="shared" si="1"/>
        <v>73.933333333333337</v>
      </c>
      <c r="I12" s="30">
        <f>RANK(H12,H3:H31)</f>
        <v>26</v>
      </c>
      <c r="J12" s="38">
        <f t="shared" si="0"/>
        <v>0.89655172413793105</v>
      </c>
      <c r="K12" s="31" t="s">
        <v>107</v>
      </c>
      <c r="L12" s="40">
        <v>3</v>
      </c>
    </row>
    <row r="13" spans="1:12">
      <c r="A13" s="9">
        <v>5</v>
      </c>
      <c r="B13" s="8" t="s">
        <v>80</v>
      </c>
      <c r="C13" s="26">
        <v>15</v>
      </c>
      <c r="D13" s="26">
        <v>13.8</v>
      </c>
      <c r="E13" s="26">
        <v>20</v>
      </c>
      <c r="F13" s="26">
        <v>30.6</v>
      </c>
      <c r="G13" s="26">
        <v>10</v>
      </c>
      <c r="H13" s="41">
        <f t="shared" si="1"/>
        <v>89.4</v>
      </c>
      <c r="I13" s="26">
        <f>RANK(H13,H3:H31)</f>
        <v>10</v>
      </c>
      <c r="J13" s="37">
        <f t="shared" si="0"/>
        <v>0.34482758620689657</v>
      </c>
      <c r="K13" s="7" t="s">
        <v>104</v>
      </c>
      <c r="L13" s="39">
        <v>4</v>
      </c>
    </row>
    <row r="14" spans="1:12">
      <c r="A14" s="8"/>
      <c r="B14" s="8" t="s">
        <v>81</v>
      </c>
      <c r="C14" s="26">
        <v>15</v>
      </c>
      <c r="D14" s="26">
        <v>13.8</v>
      </c>
      <c r="E14" s="26">
        <v>20</v>
      </c>
      <c r="F14" s="26">
        <v>36.299999999999997</v>
      </c>
      <c r="G14" s="26">
        <v>10</v>
      </c>
      <c r="H14" s="41">
        <f t="shared" si="1"/>
        <v>95.1</v>
      </c>
      <c r="I14" s="26">
        <f>RANK(H14,H3:H31)</f>
        <v>2</v>
      </c>
      <c r="J14" s="37">
        <f t="shared" si="0"/>
        <v>6.8965517241379309E-2</v>
      </c>
      <c r="K14" s="7" t="s">
        <v>109</v>
      </c>
      <c r="L14" s="39">
        <v>4.3</v>
      </c>
    </row>
    <row r="15" spans="1:12">
      <c r="A15" s="10">
        <v>6</v>
      </c>
      <c r="B15" s="10" t="s">
        <v>82</v>
      </c>
      <c r="C15" s="30">
        <v>15</v>
      </c>
      <c r="D15" s="30">
        <v>13.4</v>
      </c>
      <c r="E15" s="30">
        <v>19.5</v>
      </c>
      <c r="F15" s="30">
        <v>35.4</v>
      </c>
      <c r="G15" s="30">
        <v>10</v>
      </c>
      <c r="H15" s="42">
        <f t="shared" si="1"/>
        <v>93.300000000000011</v>
      </c>
      <c r="I15" s="30">
        <f>RANK(H15,H3:H31)</f>
        <v>3</v>
      </c>
      <c r="J15" s="38">
        <f t="shared" si="0"/>
        <v>0.10344827586206896</v>
      </c>
      <c r="K15" s="31" t="s">
        <v>109</v>
      </c>
      <c r="L15" s="40">
        <v>4.3</v>
      </c>
    </row>
    <row r="16" spans="1:12">
      <c r="A16" s="10"/>
      <c r="B16" s="15" t="s">
        <v>83</v>
      </c>
      <c r="C16" s="30">
        <v>15</v>
      </c>
      <c r="D16" s="30">
        <v>13.4</v>
      </c>
      <c r="E16" s="30">
        <v>19.5</v>
      </c>
      <c r="F16" s="30">
        <v>34.4</v>
      </c>
      <c r="G16" s="30">
        <v>5.166666666666667</v>
      </c>
      <c r="H16" s="42">
        <f t="shared" si="1"/>
        <v>87.466666666666669</v>
      </c>
      <c r="I16" s="30">
        <f>RANK(H16,H3:H31)</f>
        <v>16</v>
      </c>
      <c r="J16" s="38">
        <f t="shared" si="0"/>
        <v>0.55172413793103448</v>
      </c>
      <c r="K16" s="31" t="s">
        <v>104</v>
      </c>
      <c r="L16" s="40">
        <v>4</v>
      </c>
    </row>
    <row r="17" spans="1:12">
      <c r="A17" s="8">
        <v>7</v>
      </c>
      <c r="B17" s="8" t="s">
        <v>85</v>
      </c>
      <c r="C17" s="26">
        <v>15</v>
      </c>
      <c r="D17" s="26">
        <v>8.8000000000000007</v>
      </c>
      <c r="E17" s="26">
        <v>20</v>
      </c>
      <c r="F17" s="26">
        <v>35.9</v>
      </c>
      <c r="G17" s="26">
        <v>10</v>
      </c>
      <c r="H17" s="41">
        <f t="shared" si="1"/>
        <v>89.7</v>
      </c>
      <c r="I17" s="26">
        <f>RANK(H17,H3:H31)</f>
        <v>7</v>
      </c>
      <c r="J17" s="37">
        <f t="shared" si="0"/>
        <v>0.2413793103448276</v>
      </c>
      <c r="K17" s="7" t="s">
        <v>109</v>
      </c>
      <c r="L17" s="39">
        <v>4.3</v>
      </c>
    </row>
    <row r="18" spans="1:12">
      <c r="A18" s="8"/>
      <c r="B18" s="8" t="s">
        <v>84</v>
      </c>
      <c r="C18" s="26">
        <v>15</v>
      </c>
      <c r="D18" s="26">
        <v>8.8000000000000007</v>
      </c>
      <c r="E18" s="26">
        <v>20</v>
      </c>
      <c r="F18" s="26">
        <v>37.5</v>
      </c>
      <c r="G18" s="26">
        <v>8.3333333333333339</v>
      </c>
      <c r="H18" s="41">
        <f t="shared" si="1"/>
        <v>89.63333333333334</v>
      </c>
      <c r="I18" s="26">
        <f>RANK(H18,H3:H31)</f>
        <v>8</v>
      </c>
      <c r="J18" s="37">
        <f t="shared" si="0"/>
        <v>0.27586206896551724</v>
      </c>
      <c r="K18" s="7" t="s">
        <v>109</v>
      </c>
      <c r="L18" s="39">
        <v>4.3</v>
      </c>
    </row>
    <row r="19" spans="1:12">
      <c r="A19" s="10">
        <v>8</v>
      </c>
      <c r="B19" s="15" t="s">
        <v>86</v>
      </c>
      <c r="C19" s="30">
        <v>15</v>
      </c>
      <c r="D19" s="30">
        <v>12.6</v>
      </c>
      <c r="E19" s="30">
        <v>20</v>
      </c>
      <c r="F19" s="30">
        <v>38</v>
      </c>
      <c r="G19" s="30">
        <v>3.8333333333333335</v>
      </c>
      <c r="H19" s="42">
        <f t="shared" si="1"/>
        <v>89.433333333333337</v>
      </c>
      <c r="I19" s="30">
        <f>RANK(H19,H3:H31)</f>
        <v>9</v>
      </c>
      <c r="J19" s="38">
        <f t="shared" si="0"/>
        <v>0.31034482758620691</v>
      </c>
      <c r="K19" s="31" t="s">
        <v>104</v>
      </c>
      <c r="L19" s="40">
        <v>4</v>
      </c>
    </row>
    <row r="20" spans="1:12">
      <c r="A20" s="10"/>
      <c r="B20" s="15" t="s">
        <v>87</v>
      </c>
      <c r="C20" s="30">
        <v>15</v>
      </c>
      <c r="D20" s="30">
        <v>12.6</v>
      </c>
      <c r="E20" s="30">
        <v>20</v>
      </c>
      <c r="F20" s="30">
        <v>35.6</v>
      </c>
      <c r="G20" s="30">
        <v>4.3333333333333339</v>
      </c>
      <c r="H20" s="42">
        <f t="shared" si="1"/>
        <v>87.533333333333331</v>
      </c>
      <c r="I20" s="30">
        <f>RANK(H20,H3:H31)</f>
        <v>14</v>
      </c>
      <c r="J20" s="38">
        <f t="shared" si="0"/>
        <v>0.48275862068965519</v>
      </c>
      <c r="K20" s="31" t="s">
        <v>104</v>
      </c>
      <c r="L20" s="40">
        <v>4</v>
      </c>
    </row>
    <row r="21" spans="1:12">
      <c r="A21" s="10"/>
      <c r="B21" s="10" t="s">
        <v>88</v>
      </c>
      <c r="C21" s="30">
        <v>15</v>
      </c>
      <c r="D21" s="30">
        <v>12.6</v>
      </c>
      <c r="E21" s="30">
        <v>20</v>
      </c>
      <c r="F21" s="30">
        <v>37.799999999999997</v>
      </c>
      <c r="G21" s="30">
        <v>10</v>
      </c>
      <c r="H21" s="42">
        <f t="shared" si="1"/>
        <v>95.399999999999991</v>
      </c>
      <c r="I21" s="30">
        <f>RANK(H21,H3:H31)</f>
        <v>1</v>
      </c>
      <c r="J21" s="38">
        <f t="shared" si="0"/>
        <v>3.4482758620689655E-2</v>
      </c>
      <c r="K21" s="31" t="s">
        <v>109</v>
      </c>
      <c r="L21" s="40">
        <v>4.3</v>
      </c>
    </row>
    <row r="22" spans="1:12">
      <c r="A22" s="8">
        <v>9</v>
      </c>
      <c r="B22" s="14" t="s">
        <v>93</v>
      </c>
      <c r="C22" s="26">
        <v>15</v>
      </c>
      <c r="D22" s="26">
        <v>7.6</v>
      </c>
      <c r="E22" s="26">
        <v>20</v>
      </c>
      <c r="F22" s="26">
        <v>36.9</v>
      </c>
      <c r="G22" s="26">
        <v>4.833333333333333</v>
      </c>
      <c r="H22" s="41">
        <f t="shared" si="1"/>
        <v>84.333333333333329</v>
      </c>
      <c r="I22" s="26">
        <f>RANK(H22,H3:H31)</f>
        <v>20</v>
      </c>
      <c r="J22" s="37">
        <f t="shared" si="0"/>
        <v>0.68965517241379315</v>
      </c>
      <c r="K22" s="7" t="s">
        <v>105</v>
      </c>
      <c r="L22" s="39">
        <v>3.7</v>
      </c>
    </row>
    <row r="23" spans="1:12">
      <c r="A23" s="8"/>
      <c r="B23" s="14" t="s">
        <v>92</v>
      </c>
      <c r="C23" s="26">
        <v>15</v>
      </c>
      <c r="D23" s="26">
        <v>7.6</v>
      </c>
      <c r="E23" s="26">
        <v>20</v>
      </c>
      <c r="F23" s="26">
        <v>32.9</v>
      </c>
      <c r="G23" s="26">
        <v>5.6666666666666661</v>
      </c>
      <c r="H23" s="41">
        <f t="shared" si="1"/>
        <v>81.166666666666657</v>
      </c>
      <c r="I23" s="26">
        <f>RANK(H23,H3:H31)</f>
        <v>22</v>
      </c>
      <c r="J23" s="37">
        <f t="shared" si="0"/>
        <v>0.75862068965517238</v>
      </c>
      <c r="K23" s="7" t="s">
        <v>105</v>
      </c>
      <c r="L23" s="39">
        <v>3.7</v>
      </c>
    </row>
    <row r="24" spans="1:12">
      <c r="A24" s="8"/>
      <c r="B24" s="14" t="s">
        <v>91</v>
      </c>
      <c r="C24" s="26">
        <v>15</v>
      </c>
      <c r="D24" s="26">
        <v>7.6</v>
      </c>
      <c r="E24" s="26">
        <v>20</v>
      </c>
      <c r="F24" s="26">
        <v>37.700000000000003</v>
      </c>
      <c r="G24" s="26">
        <v>6.333333333333333</v>
      </c>
      <c r="H24" s="41">
        <f t="shared" si="1"/>
        <v>86.633333333333326</v>
      </c>
      <c r="I24" s="26">
        <f>RANK(H24,H3:H31)</f>
        <v>17</v>
      </c>
      <c r="J24" s="37">
        <f t="shared" si="0"/>
        <v>0.58620689655172409</v>
      </c>
      <c r="K24" s="7" t="s">
        <v>104</v>
      </c>
      <c r="L24" s="39">
        <v>4</v>
      </c>
    </row>
    <row r="25" spans="1:12">
      <c r="A25" s="10">
        <v>10</v>
      </c>
      <c r="B25" s="15" t="s">
        <v>94</v>
      </c>
      <c r="C25" s="30">
        <v>15</v>
      </c>
      <c r="D25" s="30">
        <v>8</v>
      </c>
      <c r="E25" s="30">
        <v>20</v>
      </c>
      <c r="F25" s="30">
        <v>33.700000000000003</v>
      </c>
      <c r="G25" s="30">
        <v>2.5</v>
      </c>
      <c r="H25" s="42">
        <f t="shared" si="1"/>
        <v>79.2</v>
      </c>
      <c r="I25" s="30">
        <f>RANK(H25,H3:H31)</f>
        <v>23</v>
      </c>
      <c r="J25" s="38">
        <f t="shared" si="0"/>
        <v>0.7931034482758621</v>
      </c>
      <c r="K25" s="31" t="s">
        <v>106</v>
      </c>
      <c r="L25" s="40">
        <v>3.3</v>
      </c>
    </row>
    <row r="26" spans="1:12">
      <c r="A26" s="10"/>
      <c r="B26" s="15" t="s">
        <v>95</v>
      </c>
      <c r="C26" s="30">
        <v>15</v>
      </c>
      <c r="D26" s="30">
        <v>8</v>
      </c>
      <c r="E26" s="30">
        <v>20</v>
      </c>
      <c r="F26" s="30">
        <v>35.799999999999997</v>
      </c>
      <c r="G26" s="30">
        <v>3</v>
      </c>
      <c r="H26" s="42">
        <f t="shared" si="1"/>
        <v>81.8</v>
      </c>
      <c r="I26" s="30">
        <f>RANK(H26,H3:H31)</f>
        <v>21</v>
      </c>
      <c r="J26" s="38">
        <f t="shared" si="0"/>
        <v>0.72413793103448276</v>
      </c>
      <c r="K26" s="31" t="s">
        <v>105</v>
      </c>
      <c r="L26" s="40">
        <v>3.7</v>
      </c>
    </row>
    <row r="27" spans="1:12">
      <c r="A27" s="10"/>
      <c r="B27" s="10" t="s">
        <v>96</v>
      </c>
      <c r="C27" s="30">
        <v>15</v>
      </c>
      <c r="D27" s="30">
        <v>8</v>
      </c>
      <c r="E27" s="30">
        <v>20</v>
      </c>
      <c r="F27" s="30">
        <v>38.4</v>
      </c>
      <c r="G27" s="30">
        <v>7.5</v>
      </c>
      <c r="H27" s="42">
        <f t="shared" si="1"/>
        <v>88.9</v>
      </c>
      <c r="I27" s="30">
        <f>RANK(H27,H3:H31)</f>
        <v>11</v>
      </c>
      <c r="J27" s="38">
        <f t="shared" si="0"/>
        <v>0.37931034482758619</v>
      </c>
      <c r="K27" s="31" t="s">
        <v>104</v>
      </c>
      <c r="L27" s="40">
        <v>4</v>
      </c>
    </row>
    <row r="28" spans="1:12">
      <c r="A28" s="7">
        <v>11</v>
      </c>
      <c r="B28" s="7" t="s">
        <v>97</v>
      </c>
      <c r="C28" s="26">
        <v>15</v>
      </c>
      <c r="D28" s="28">
        <v>11</v>
      </c>
      <c r="E28" s="28">
        <v>17</v>
      </c>
      <c r="F28" s="28">
        <v>35.4</v>
      </c>
      <c r="G28" s="28">
        <v>7.166666666666667</v>
      </c>
      <c r="H28" s="41">
        <f t="shared" si="1"/>
        <v>85.566666666666663</v>
      </c>
      <c r="I28" s="26">
        <f>RANK(H28,H3:H31)</f>
        <v>19</v>
      </c>
      <c r="J28" s="37">
        <f t="shared" si="0"/>
        <v>0.65517241379310343</v>
      </c>
      <c r="K28" s="29" t="s">
        <v>104</v>
      </c>
      <c r="L28" s="39">
        <v>4</v>
      </c>
    </row>
    <row r="29" spans="1:12">
      <c r="A29" s="31">
        <v>12</v>
      </c>
      <c r="B29" s="31" t="s">
        <v>100</v>
      </c>
      <c r="C29" s="30">
        <v>15</v>
      </c>
      <c r="D29" s="30">
        <v>11.8</v>
      </c>
      <c r="E29" s="30">
        <v>17</v>
      </c>
      <c r="F29" s="30">
        <v>37.519999999999996</v>
      </c>
      <c r="G29" s="30">
        <v>4.5</v>
      </c>
      <c r="H29" s="42">
        <f t="shared" si="1"/>
        <v>85.82</v>
      </c>
      <c r="I29" s="30">
        <f>RANK(H29,H3:H31)</f>
        <v>18</v>
      </c>
      <c r="J29" s="38">
        <f t="shared" si="0"/>
        <v>0.62068965517241381</v>
      </c>
      <c r="K29" s="31" t="s">
        <v>104</v>
      </c>
      <c r="L29" s="40">
        <v>4</v>
      </c>
    </row>
    <row r="30" spans="1:12">
      <c r="A30" s="32"/>
      <c r="B30" s="31" t="s">
        <v>101</v>
      </c>
      <c r="C30" s="30">
        <v>15</v>
      </c>
      <c r="D30" s="30">
        <v>11.8</v>
      </c>
      <c r="E30" s="30">
        <v>17</v>
      </c>
      <c r="F30" s="30">
        <v>25.8</v>
      </c>
      <c r="G30" s="30">
        <v>4</v>
      </c>
      <c r="H30" s="42">
        <f t="shared" si="1"/>
        <v>73.599999999999994</v>
      </c>
      <c r="I30" s="30">
        <f>RANK(H30,H3:H31)</f>
        <v>27</v>
      </c>
      <c r="J30" s="38">
        <f t="shared" si="0"/>
        <v>0.93103448275862066</v>
      </c>
      <c r="K30" s="31" t="s">
        <v>107</v>
      </c>
      <c r="L30" s="40">
        <v>3</v>
      </c>
    </row>
    <row r="31" spans="1:12">
      <c r="A31" s="32"/>
      <c r="B31" s="31" t="s">
        <v>102</v>
      </c>
      <c r="C31" s="30">
        <v>15</v>
      </c>
      <c r="D31" s="30">
        <v>11.8</v>
      </c>
      <c r="E31" s="30">
        <v>17</v>
      </c>
      <c r="F31" s="30">
        <v>38.5</v>
      </c>
      <c r="G31" s="30">
        <v>5.5</v>
      </c>
      <c r="H31" s="42">
        <f t="shared" si="1"/>
        <v>87.8</v>
      </c>
      <c r="I31" s="30">
        <f>RANK(H31,H3:H31)</f>
        <v>12</v>
      </c>
      <c r="J31" s="38">
        <f t="shared" si="0"/>
        <v>0.41379310344827586</v>
      </c>
      <c r="K31" s="31" t="s">
        <v>104</v>
      </c>
      <c r="L31" s="40">
        <v>4</v>
      </c>
    </row>
    <row r="32" spans="1:12">
      <c r="C32">
        <f t="shared" ref="C32:H32" si="2">AVERAGE(C3:C27)</f>
        <v>14.905263157894737</v>
      </c>
      <c r="D32">
        <f t="shared" si="2"/>
        <v>10.32</v>
      </c>
      <c r="E32">
        <f t="shared" si="2"/>
        <v>18.82</v>
      </c>
      <c r="F32">
        <f t="shared" si="2"/>
        <v>34.943999999999996</v>
      </c>
      <c r="G32">
        <f t="shared" si="2"/>
        <v>6.3266666666666662</v>
      </c>
      <c r="H32">
        <f t="shared" si="2"/>
        <v>85.315929824561422</v>
      </c>
      <c r="L32">
        <f t="shared" ref="L32" si="3">AVERAGE(L3:L27)</f>
        <v>3.7919999999999998</v>
      </c>
    </row>
    <row r="33" spans="3:12">
      <c r="C33">
        <f t="shared" ref="C33:H33" si="4">STDEV(C3:C27)</f>
        <v>0.26183879923858466</v>
      </c>
      <c r="D33">
        <f t="shared" si="4"/>
        <v>2.8658913680272997</v>
      </c>
      <c r="E33">
        <f t="shared" si="4"/>
        <v>2.1740898478827151</v>
      </c>
      <c r="F33">
        <f t="shared" si="4"/>
        <v>2.7444003595199686</v>
      </c>
      <c r="G33">
        <f t="shared" si="4"/>
        <v>2.7927982781114418</v>
      </c>
      <c r="H33">
        <f t="shared" si="4"/>
        <v>7.770397637175825</v>
      </c>
      <c r="L33">
        <f t="shared" ref="L33" si="5">STDEV(L3:L27)</f>
        <v>0.59155163200969607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quiz</vt:lpstr>
      <vt:lpstr>participation</vt:lpstr>
      <vt:lpstr>pa</vt:lpstr>
      <vt:lpstr>ea</vt:lpstr>
      <vt:lpstr>exam</vt:lpstr>
      <vt:lpstr>semester</vt:lpstr>
      <vt:lpstr>participation!Print_Area</vt:lpstr>
      <vt:lpstr>quiz!Print_Area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Microsoft Office User</cp:lastModifiedBy>
  <cp:lastPrinted>2018-12-26T01:14:50Z</cp:lastPrinted>
  <dcterms:created xsi:type="dcterms:W3CDTF">2014-03-04T02:41:59Z</dcterms:created>
  <dcterms:modified xsi:type="dcterms:W3CDTF">2019-01-16T15:06:15Z</dcterms:modified>
</cp:coreProperties>
</file>