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YWang\Desktop\"/>
    </mc:Choice>
  </mc:AlternateContent>
  <bookViews>
    <workbookView xWindow="240" yWindow="48" windowWidth="21720" windowHeight="9288"/>
  </bookViews>
  <sheets>
    <sheet name="Sec. 9.5 Ex2" sheetId="1" r:id="rId1"/>
    <sheet name="Portfolio Frontier" sheetId="5" r:id="rId2"/>
    <sheet name="E(r), s.d., and correlation" sheetId="6" r:id="rId3"/>
  </sheets>
  <definedNames>
    <definedName name="solver_adj" localSheetId="1" hidden="1">'Portfolio Frontier'!$B$7:$D$7</definedName>
    <definedName name="solver_adj" localSheetId="0" hidden="1">'Sec. 9.5 Ex2'!$B$8:$D$8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1</definedName>
    <definedName name="solver_eng" localSheetId="0" hidden="1">2</definedName>
    <definedName name="solver_est" localSheetId="1" hidden="1">1</definedName>
    <definedName name="solver_est" localSheetId="0" hidden="1">1</definedName>
    <definedName name="solver_itr" localSheetId="1" hidden="1">100</definedName>
    <definedName name="solver_itr" localSheetId="0" hidden="1">100</definedName>
    <definedName name="solver_lhs1" localSheetId="1" hidden="1">'Portfolio Frontier'!$E$4:$E$5</definedName>
    <definedName name="solver_lhs1" localSheetId="0" hidden="1">'Sec. 9.5 Ex2'!$E$4</definedName>
    <definedName name="solver_lhs2" localSheetId="1" hidden="1">'Portfolio Frontier'!$E$5:$E$5</definedName>
    <definedName name="solver_lhs2" localSheetId="0" hidden="1">'Sec. 9.5 Ex2'!$E$5:$E$6</definedName>
    <definedName name="solver_lin" localSheetId="1" hidden="1">2</definedName>
    <definedName name="solver_lin" localSheetId="0" hidden="1">2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2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1</definedName>
    <definedName name="solver_num" localSheetId="0" hidden="1">2</definedName>
    <definedName name="solver_nwt" localSheetId="1" hidden="1">1</definedName>
    <definedName name="solver_nwt" localSheetId="0" hidden="1">1</definedName>
    <definedName name="solver_opt" localSheetId="1" hidden="1">'Portfolio Frontier'!$E$3</definedName>
    <definedName name="solver_opt" localSheetId="0" hidden="1">'Sec. 9.5 Ex2'!$E$3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el1" localSheetId="1" hidden="1">2</definedName>
    <definedName name="solver_rel1" localSheetId="0" hidden="1">1</definedName>
    <definedName name="solver_rel2" localSheetId="1" hidden="1">3</definedName>
    <definedName name="solver_rel2" localSheetId="0" hidden="1">3</definedName>
    <definedName name="solver_rhs1" localSheetId="1" hidden="1">'Portfolio Frontier'!$G$4:$G$5</definedName>
    <definedName name="solver_rhs1" localSheetId="0" hidden="1">'Sec. 9.5 Ex2'!$G$4</definedName>
    <definedName name="solver_rhs2" localSheetId="1" hidden="1">'Portfolio Frontier'!$G$5:$G$5</definedName>
    <definedName name="solver_rhs2" localSheetId="0" hidden="1">'Sec. 9.5 Ex2'!$G$5:$G$6</definedName>
    <definedName name="solver_rlx" localSheetId="1" hidden="1">1</definedName>
    <definedName name="solver_rlx" localSheetId="0" hidden="1">1</definedName>
    <definedName name="solver_rsd" localSheetId="1" hidden="1">0</definedName>
    <definedName name="solver_rsd" localSheetId="0" hidden="1">0</definedName>
    <definedName name="solver_scl" localSheetId="1" hidden="1">2</definedName>
    <definedName name="solver_scl" localSheetId="0" hidden="1">2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100</definedName>
    <definedName name="solver_tim" localSheetId="0" hidden="1">100</definedName>
    <definedName name="solver_tol" localSheetId="1" hidden="1">0.05</definedName>
    <definedName name="solver_tol" localSheetId="0" hidden="1">0.05</definedName>
    <definedName name="solver_typ" localSheetId="1" hidden="1">2</definedName>
    <definedName name="solver_typ" localSheetId="0" hidden="1">2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D9" i="6" l="1"/>
  <c r="C10" i="6"/>
  <c r="C9" i="6"/>
  <c r="B9" i="6"/>
  <c r="D8" i="6"/>
  <c r="C8" i="6"/>
  <c r="B8" i="6"/>
  <c r="D10" i="6"/>
  <c r="B12" i="6"/>
  <c r="D12" i="6"/>
  <c r="D11" i="6"/>
  <c r="C12" i="6"/>
  <c r="C11" i="6"/>
  <c r="B10" i="6"/>
  <c r="C9" i="5"/>
  <c r="B9" i="5"/>
  <c r="E3" i="1"/>
  <c r="B17" i="5"/>
  <c r="E5" i="5"/>
  <c r="D10" i="5"/>
  <c r="D9" i="5"/>
  <c r="B11" i="5"/>
  <c r="D11" i="5"/>
  <c r="C11" i="5"/>
  <c r="C10" i="5"/>
  <c r="E3" i="5"/>
  <c r="C17" i="5"/>
  <c r="E4" i="5"/>
  <c r="E4" i="1"/>
  <c r="K4" i="1" s="1"/>
  <c r="E5" i="1"/>
  <c r="K5" i="1" s="1"/>
  <c r="E6" i="1"/>
  <c r="K6" i="1" s="1"/>
  <c r="B10" i="5"/>
  <c r="B11" i="6"/>
</calcChain>
</file>

<file path=xl/sharedStrings.xml><?xml version="1.0" encoding="utf-8"?>
<sst xmlns="http://schemas.openxmlformats.org/spreadsheetml/2006/main" count="39" uniqueCount="34">
  <si>
    <t>&lt;=</t>
    <phoneticPr fontId="1" type="noConversion"/>
  </si>
  <si>
    <t>C1</t>
    <phoneticPr fontId="1" type="noConversion"/>
  </si>
  <si>
    <t>C2</t>
    <phoneticPr fontId="1" type="noConversion"/>
  </si>
  <si>
    <t>C3</t>
    <phoneticPr fontId="1" type="noConversion"/>
  </si>
  <si>
    <t>coef. 1</t>
    <phoneticPr fontId="1" type="noConversion"/>
  </si>
  <si>
    <t>coef. 3</t>
    <phoneticPr fontId="1" type="noConversion"/>
  </si>
  <si>
    <t>coef.2</t>
    <phoneticPr fontId="1" type="noConversion"/>
  </si>
  <si>
    <t>&gt;=</t>
    <phoneticPr fontId="1" type="noConversion"/>
  </si>
  <si>
    <t>=</t>
    <phoneticPr fontId="1" type="noConversion"/>
  </si>
  <si>
    <t>variance-covariance</t>
    <phoneticPr fontId="1" type="noConversion"/>
  </si>
  <si>
    <t>Solution Value (weights)</t>
    <phoneticPr fontId="1" type="noConversion"/>
  </si>
  <si>
    <t>sigma(r_p)</t>
    <phoneticPr fontId="3" type="noConversion"/>
  </si>
  <si>
    <t>E(r_p)</t>
    <phoneticPr fontId="3" type="noConversion"/>
  </si>
  <si>
    <t xml:space="preserve">E(r_i) = </t>
    <phoneticPr fontId="1" type="noConversion"/>
  </si>
  <si>
    <t>sigma(r_i) =</t>
    <phoneticPr fontId="3" type="noConversion"/>
  </si>
  <si>
    <t>Result</t>
    <phoneticPr fontId="1" type="noConversion"/>
  </si>
  <si>
    <t>correlation =</t>
    <phoneticPr fontId="3" type="noConversion"/>
  </si>
  <si>
    <t>(derived according to the annualized adjusted returns in the historical data)</t>
    <phoneticPr fontId="3" type="noConversion"/>
  </si>
  <si>
    <t>s_1 =</t>
    <phoneticPr fontId="1" type="noConversion"/>
  </si>
  <si>
    <t xml:space="preserve">s_2 = </t>
    <phoneticPr fontId="1" type="noConversion"/>
  </si>
  <si>
    <t>s_3 =</t>
    <phoneticPr fontId="1" type="noConversion"/>
  </si>
  <si>
    <t>coef. for x_1</t>
    <phoneticPr fontId="1" type="noConversion"/>
  </si>
  <si>
    <t>coef. for x_3</t>
    <phoneticPr fontId="1" type="noConversion"/>
  </si>
  <si>
    <t>coef. for x_2</t>
    <phoneticPr fontId="1" type="noConversion"/>
  </si>
  <si>
    <t>Solutions for x_1, x_2, and x_3</t>
    <phoneticPr fontId="1" type="noConversion"/>
  </si>
  <si>
    <t>Objective Function</t>
    <phoneticPr fontId="1" type="noConversion"/>
  </si>
  <si>
    <t>Objectinve Function</t>
    <phoneticPr fontId="1" type="noConversion"/>
  </si>
  <si>
    <r>
      <t>r</t>
    </r>
    <r>
      <rPr>
        <vertAlign val="subscript"/>
        <sz val="12"/>
        <color indexed="8"/>
        <rFont val="新細明體"/>
        <family val="1"/>
        <charset val="136"/>
      </rPr>
      <t>2</t>
    </r>
    <phoneticPr fontId="4" type="noConversion"/>
  </si>
  <si>
    <r>
      <t>r</t>
    </r>
    <r>
      <rPr>
        <vertAlign val="subscript"/>
        <sz val="12"/>
        <color indexed="8"/>
        <rFont val="新細明體"/>
        <family val="1"/>
        <charset val="136"/>
      </rPr>
      <t>3</t>
    </r>
    <phoneticPr fontId="4" type="noConversion"/>
  </si>
  <si>
    <t>correlation_ij</t>
    <phoneticPr fontId="4" type="noConversion"/>
  </si>
  <si>
    <r>
      <t>r</t>
    </r>
    <r>
      <rPr>
        <vertAlign val="subscript"/>
        <sz val="12"/>
        <color indexed="8"/>
        <rFont val="新細明體"/>
        <family val="1"/>
        <charset val="136"/>
      </rPr>
      <t>1</t>
    </r>
    <phoneticPr fontId="4" type="noConversion"/>
  </si>
  <si>
    <t>daily return</t>
    <phoneticPr fontId="4" type="noConversion"/>
  </si>
  <si>
    <t>annual E(r_i)</t>
    <phoneticPr fontId="4" type="noConversion"/>
  </si>
  <si>
    <t>annual sigma_i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</si>
</sst>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1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vertAlign val="subscript"/>
      <sz val="12"/>
      <color indexed="8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color rgb="FF0000FF"/>
      <name val="新細明體"/>
      <family val="1"/>
      <charset val="136"/>
      <scheme val="minor"/>
    </font>
    <font>
      <sz val="12"/>
      <color rgb="FFC00000"/>
      <name val="新細明體"/>
      <family val="1"/>
      <charset val="136"/>
      <scheme val="minor"/>
    </font>
    <font>
      <sz val="12"/>
      <color rgb="FF7030A0"/>
      <name val="新細明體"/>
      <family val="1"/>
      <charset val="136"/>
      <scheme val="minor"/>
    </font>
    <font>
      <sz val="12"/>
      <color theme="6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3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49" fontId="6" fillId="0" borderId="0" xfId="0" applyNumberFormat="1" applyFont="1">
      <alignment vertical="center"/>
    </xf>
    <xf numFmtId="176" fontId="0" fillId="0" borderId="0" xfId="0" applyNumberFormat="1" applyFill="1">
      <alignment vertical="center"/>
    </xf>
    <xf numFmtId="0" fontId="0" fillId="2" borderId="0" xfId="0" applyNumberFormat="1" applyFill="1">
      <alignment vertical="center"/>
    </xf>
    <xf numFmtId="0" fontId="0" fillId="0" borderId="0" xfId="0" applyNumberForma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10" fontId="0" fillId="5" borderId="0" xfId="0" applyNumberFormat="1" applyFill="1">
      <alignment vertical="center"/>
    </xf>
    <xf numFmtId="10" fontId="0" fillId="4" borderId="0" xfId="0" applyNumberFormat="1" applyFill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"/>
          <c:y val="4.8611111111111112E-2"/>
          <c:w val="0.55000000000000004"/>
          <c:h val="0.79513888888888884"/>
        </c:manualLayout>
      </c:layout>
      <c:scatterChart>
        <c:scatterStyle val="smoothMarker"/>
        <c:varyColors val="0"/>
        <c:ser>
          <c:idx val="0"/>
          <c:order val="0"/>
          <c:tx>
            <c:v>Portfolio Frontier</c:v>
          </c:tx>
          <c:xVal>
            <c:numRef>
              <c:f>'Portfolio Frontier'!$C$19:$C$39</c:f>
              <c:numCache>
                <c:formatCode>General</c:formatCode>
                <c:ptCount val="21"/>
                <c:pt idx="0">
                  <c:v>9.0681003493265869E-2</c:v>
                </c:pt>
                <c:pt idx="1">
                  <c:v>8.4249383497409153E-2</c:v>
                </c:pt>
                <c:pt idx="2">
                  <c:v>8.0668454663795616E-2</c:v>
                </c:pt>
                <c:pt idx="3">
                  <c:v>8.0318801884322805E-2</c:v>
                </c:pt>
                <c:pt idx="4">
                  <c:v>8.3241669097425558E-2</c:v>
                </c:pt>
                <c:pt idx="5">
                  <c:v>8.9115633823821899E-2</c:v>
                </c:pt>
                <c:pt idx="6">
                  <c:v>9.7408275260481514E-2</c:v>
                </c:pt>
                <c:pt idx="7">
                  <c:v>0.10756162497064642</c:v>
                </c:pt>
                <c:pt idx="8">
                  <c:v>0.1191007532433538</c:v>
                </c:pt>
                <c:pt idx="9">
                  <c:v>0.13166180486248294</c:v>
                </c:pt>
                <c:pt idx="10">
                  <c:v>0.14497940362638698</c:v>
                </c:pt>
                <c:pt idx="11">
                  <c:v>0.15886339815005576</c:v>
                </c:pt>
                <c:pt idx="12">
                  <c:v>0.17317761474107288</c:v>
                </c:pt>
                <c:pt idx="13">
                  <c:v>0.18782371629465705</c:v>
                </c:pt>
                <c:pt idx="14">
                  <c:v>0.20272978502866373</c:v>
                </c:pt>
                <c:pt idx="15">
                  <c:v>0.21784246200524032</c:v>
                </c:pt>
                <c:pt idx="16">
                  <c:v>0.23312310417487045</c:v>
                </c:pt>
                <c:pt idx="17">
                  <c:v>0.24853641347112701</c:v>
                </c:pt>
                <c:pt idx="18">
                  <c:v>0.2640647827695955</c:v>
                </c:pt>
                <c:pt idx="19">
                  <c:v>0.27968335686717599</c:v>
                </c:pt>
                <c:pt idx="20">
                  <c:v>0.29538200439726647</c:v>
                </c:pt>
              </c:numCache>
            </c:numRef>
          </c:xVal>
          <c:yVal>
            <c:numRef>
              <c:f>'Portfolio Frontier'!$B$19:$B$39</c:f>
              <c:numCache>
                <c:formatCode>General</c:formatCode>
                <c:ptCount val="2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07E-4589-A382-6003FDE340C1}"/>
            </c:ext>
          </c:extLst>
        </c:ser>
        <c:ser>
          <c:idx val="1"/>
          <c:order val="1"/>
          <c:tx>
            <c:v>First Asset</c:v>
          </c:tx>
          <c:xVal>
            <c:numRef>
              <c:f>'Portfolio Frontier'!$J$2</c:f>
              <c:numCache>
                <c:formatCode>General</c:formatCode>
                <c:ptCount val="1"/>
                <c:pt idx="0">
                  <c:v>0.2</c:v>
                </c:pt>
              </c:numCache>
            </c:numRef>
          </c:xVal>
          <c:yVal>
            <c:numRef>
              <c:f>'Portfolio Frontier'!$J$1</c:f>
              <c:numCache>
                <c:formatCode>General</c:formatCode>
                <c:ptCount val="1"/>
                <c:pt idx="0">
                  <c:v>0.1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07E-4589-A382-6003FDE340C1}"/>
            </c:ext>
          </c:extLst>
        </c:ser>
        <c:ser>
          <c:idx val="2"/>
          <c:order val="2"/>
          <c:tx>
            <c:v>Second Asset</c:v>
          </c:tx>
          <c:xVal>
            <c:numRef>
              <c:f>'Portfolio Frontier'!$K$2</c:f>
              <c:numCache>
                <c:formatCode>General</c:formatCode>
                <c:ptCount val="1"/>
                <c:pt idx="0">
                  <c:v>0.1</c:v>
                </c:pt>
              </c:numCache>
            </c:numRef>
          </c:xVal>
          <c:yVal>
            <c:numRef>
              <c:f>'Portfolio Frontier'!$K$1</c:f>
              <c:numCache>
                <c:formatCode>General</c:formatCode>
                <c:ptCount val="1"/>
                <c:pt idx="0">
                  <c:v>0.06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07E-4589-A382-6003FDE340C1}"/>
            </c:ext>
          </c:extLst>
        </c:ser>
        <c:ser>
          <c:idx val="3"/>
          <c:order val="3"/>
          <c:tx>
            <c:v>Third Asset</c:v>
          </c:tx>
          <c:xVal>
            <c:numRef>
              <c:f>'Portfolio Frontier'!$L$2</c:f>
              <c:numCache>
                <c:formatCode>General</c:formatCode>
                <c:ptCount val="1"/>
                <c:pt idx="0">
                  <c:v>0.3</c:v>
                </c:pt>
              </c:numCache>
            </c:numRef>
          </c:xVal>
          <c:yVal>
            <c:numRef>
              <c:f>'Portfolio Frontier'!$L$1</c:f>
              <c:numCache>
                <c:formatCode>General</c:formatCode>
                <c:ptCount val="1"/>
                <c:pt idx="0">
                  <c:v>0.2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07E-4589-A382-6003FDE34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621680"/>
        <c:axId val="1"/>
      </c:scatterChart>
      <c:valAx>
        <c:axId val="320621680"/>
        <c:scaling>
          <c:orientation val="minMax"/>
          <c:max val="0.30000000000000004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06216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887134386978599"/>
          <c:y val="0.32578941211735718"/>
          <c:w val="0.30036962555939506"/>
          <c:h val="0.337121195505157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556260</xdr:colOff>
      <xdr:row>10</xdr:row>
      <xdr:rowOff>114300</xdr:rowOff>
    </xdr:from>
    <xdr:to>
      <xdr:col>11</xdr:col>
      <xdr:colOff>312420</xdr:colOff>
      <xdr:row>23</xdr:row>
      <xdr:rowOff>129540</xdr:rowOff>
    </xdr:to>
    <xdr:graphicFrame macro="">
      <xdr:nvGraphicFramePr>
        <xdr:cNvPr id="1086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K11"/>
  <sheetViews>
    <sheetView tabSelected="1" workbookViewId="0">
      <selection activeCell="D9" sqref="D9"/>
    </sheetView>
  </sheetViews>
  <sheetFormatPr defaultRowHeight="16.2" x14ac:dyDescent="0.3"/>
  <cols>
    <col min="1" max="1" width="28.109375" bestFit="1" customWidth="1"/>
    <col min="2" max="4" width="11.77734375" bestFit="1" customWidth="1"/>
    <col min="5" max="5" width="6.33203125" bestFit="1" customWidth="1"/>
    <col min="6" max="6" width="6" customWidth="1"/>
    <col min="7" max="7" width="7.77734375" customWidth="1"/>
    <col min="10" max="10" width="6.21875" bestFit="1" customWidth="1"/>
    <col min="11" max="11" width="6.88671875" customWidth="1"/>
  </cols>
  <sheetData>
    <row r="2" spans="1:11" x14ac:dyDescent="0.3">
      <c r="B2" s="5" t="s">
        <v>21</v>
      </c>
      <c r="C2" s="5" t="s">
        <v>23</v>
      </c>
      <c r="D2" s="5" t="s">
        <v>22</v>
      </c>
      <c r="E2" s="5" t="s">
        <v>15</v>
      </c>
    </row>
    <row r="3" spans="1:11" x14ac:dyDescent="0.3">
      <c r="A3" t="s">
        <v>25</v>
      </c>
      <c r="B3">
        <v>4</v>
      </c>
      <c r="C3">
        <v>2</v>
      </c>
      <c r="D3">
        <v>1</v>
      </c>
      <c r="E3" s="18">
        <f>SUMPRODUCT(B3:D3,$B$8:$D$8)</f>
        <v>0</v>
      </c>
    </row>
    <row r="4" spans="1:11" x14ac:dyDescent="0.3">
      <c r="A4" t="s">
        <v>1</v>
      </c>
      <c r="B4">
        <v>2</v>
      </c>
      <c r="C4">
        <v>3</v>
      </c>
      <c r="D4">
        <v>4</v>
      </c>
      <c r="E4" s="19">
        <f>SUMPRODUCT(B4:D4,$B$8:$D$8)</f>
        <v>0</v>
      </c>
      <c r="F4" s="5" t="s">
        <v>0</v>
      </c>
      <c r="G4">
        <v>14</v>
      </c>
      <c r="J4" s="20" t="s">
        <v>18</v>
      </c>
      <c r="K4" s="20">
        <f>G4-E4</f>
        <v>14</v>
      </c>
    </row>
    <row r="5" spans="1:11" x14ac:dyDescent="0.3">
      <c r="A5" t="s">
        <v>2</v>
      </c>
      <c r="B5">
        <v>3</v>
      </c>
      <c r="C5">
        <v>1</v>
      </c>
      <c r="D5">
        <v>5</v>
      </c>
      <c r="E5" s="19">
        <f>SUMPRODUCT(B5:D5,$B$8:$D$8)</f>
        <v>0</v>
      </c>
      <c r="F5" s="5" t="s">
        <v>7</v>
      </c>
      <c r="G5">
        <v>4</v>
      </c>
      <c r="J5" s="20" t="s">
        <v>19</v>
      </c>
      <c r="K5" s="20">
        <f>E5-G5</f>
        <v>-4</v>
      </c>
    </row>
    <row r="6" spans="1:11" x14ac:dyDescent="0.3">
      <c r="A6" t="s">
        <v>3</v>
      </c>
      <c r="B6">
        <v>1</v>
      </c>
      <c r="C6">
        <v>4</v>
      </c>
      <c r="D6">
        <v>3</v>
      </c>
      <c r="E6" s="19">
        <f>SUMPRODUCT(B6:D6,$B$8:$D$8)</f>
        <v>0</v>
      </c>
      <c r="F6" s="5" t="s">
        <v>7</v>
      </c>
      <c r="G6">
        <v>6</v>
      </c>
      <c r="J6" s="20" t="s">
        <v>20</v>
      </c>
      <c r="K6" s="20">
        <f>E6-G6</f>
        <v>-6</v>
      </c>
    </row>
    <row r="8" spans="1:11" x14ac:dyDescent="0.3">
      <c r="A8" t="s">
        <v>24</v>
      </c>
      <c r="B8" s="2">
        <v>0</v>
      </c>
      <c r="C8" s="2">
        <v>0</v>
      </c>
      <c r="D8" s="2">
        <v>0</v>
      </c>
    </row>
    <row r="11" spans="1:11" x14ac:dyDescent="0.3">
      <c r="A11" s="3"/>
      <c r="B11" s="4"/>
      <c r="C11" s="4"/>
      <c r="D11" s="4"/>
      <c r="E11" s="3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M39"/>
  <sheetViews>
    <sheetView zoomScale="80" zoomScaleNormal="80" workbookViewId="0">
      <selection activeCell="D7" sqref="D7"/>
    </sheetView>
  </sheetViews>
  <sheetFormatPr defaultRowHeight="16.2" x14ac:dyDescent="0.3"/>
  <cols>
    <col min="1" max="1" width="22" bestFit="1" customWidth="1"/>
    <col min="5" max="5" width="9.44140625" bestFit="1" customWidth="1"/>
    <col min="9" max="9" width="11.44140625" bestFit="1" customWidth="1"/>
    <col min="14" max="14" width="18" bestFit="1" customWidth="1"/>
  </cols>
  <sheetData>
    <row r="1" spans="1:13" x14ac:dyDescent="0.3">
      <c r="I1" s="8" t="s">
        <v>13</v>
      </c>
      <c r="J1" s="9">
        <v>0.1</v>
      </c>
      <c r="K1" s="9">
        <v>0.06</v>
      </c>
      <c r="L1" s="10">
        <v>0.2</v>
      </c>
    </row>
    <row r="2" spans="1:13" x14ac:dyDescent="0.3">
      <c r="B2" s="5" t="s">
        <v>4</v>
      </c>
      <c r="C2" s="5" t="s">
        <v>6</v>
      </c>
      <c r="D2" s="5" t="s">
        <v>5</v>
      </c>
      <c r="E2" s="5" t="s">
        <v>15</v>
      </c>
      <c r="I2" s="11" t="s">
        <v>14</v>
      </c>
      <c r="J2" s="7">
        <v>0.2</v>
      </c>
      <c r="K2" s="7">
        <v>0.1</v>
      </c>
      <c r="L2" s="12">
        <v>0.3</v>
      </c>
    </row>
    <row r="3" spans="1:13" x14ac:dyDescent="0.3">
      <c r="A3" t="s">
        <v>26</v>
      </c>
      <c r="E3" s="1">
        <f>B7*B7*B9+C7*C7*C10+D7*D7*D11+2*B7*C7*C9+2*B7*D7*D9+2*C7*D7*D10</f>
        <v>1.274563390933583E-2</v>
      </c>
      <c r="I3" s="11" t="s">
        <v>16</v>
      </c>
      <c r="J3" s="7">
        <v>1</v>
      </c>
      <c r="K3" s="7">
        <v>0.5</v>
      </c>
      <c r="L3" s="12">
        <v>0.8</v>
      </c>
      <c r="M3" s="16"/>
    </row>
    <row r="4" spans="1:13" x14ac:dyDescent="0.3">
      <c r="A4" t="s">
        <v>1</v>
      </c>
      <c r="B4">
        <v>0.1</v>
      </c>
      <c r="C4">
        <v>0.06</v>
      </c>
      <c r="D4">
        <v>0.2</v>
      </c>
      <c r="E4" s="17">
        <f>SUMPRODUCT(B4:D4,$B$7:$D$7)</f>
        <v>-7.5264375251024543E-2</v>
      </c>
      <c r="F4" s="5" t="s">
        <v>8</v>
      </c>
      <c r="G4">
        <v>0.02</v>
      </c>
      <c r="I4" s="11"/>
      <c r="J4" s="7"/>
      <c r="K4" s="7">
        <v>1</v>
      </c>
      <c r="L4" s="12">
        <v>0.7</v>
      </c>
    </row>
    <row r="5" spans="1:13" x14ac:dyDescent="0.3">
      <c r="A5" t="s">
        <v>2</v>
      </c>
      <c r="B5">
        <v>1</v>
      </c>
      <c r="C5">
        <v>1</v>
      </c>
      <c r="D5">
        <v>1</v>
      </c>
      <c r="E5">
        <f>SUMPRODUCT(B5:D5,$B$7:$D$7)</f>
        <v>-0.3763218762551227</v>
      </c>
      <c r="F5" s="5" t="s">
        <v>8</v>
      </c>
      <c r="G5">
        <v>1</v>
      </c>
      <c r="I5" s="13"/>
      <c r="J5" s="14"/>
      <c r="K5" s="14"/>
      <c r="L5" s="15">
        <v>1</v>
      </c>
    </row>
    <row r="6" spans="1:13" x14ac:dyDescent="0.3">
      <c r="I6" s="16" t="s">
        <v>17</v>
      </c>
    </row>
    <row r="7" spans="1:13" x14ac:dyDescent="0.3">
      <c r="A7" t="s">
        <v>10</v>
      </c>
      <c r="B7" s="2">
        <v>0</v>
      </c>
      <c r="C7" s="2">
        <v>0</v>
      </c>
      <c r="D7" s="2">
        <v>-0.3763218762551227</v>
      </c>
    </row>
    <row r="9" spans="1:13" x14ac:dyDescent="0.3">
      <c r="A9" t="s">
        <v>9</v>
      </c>
      <c r="B9">
        <f>0.2^2</f>
        <v>4.0000000000000008E-2</v>
      </c>
      <c r="C9">
        <f>0.5*0.2*0.1</f>
        <v>1.0000000000000002E-2</v>
      </c>
      <c r="D9">
        <f>0.8*0.2*0.3</f>
        <v>4.8000000000000008E-2</v>
      </c>
    </row>
    <row r="10" spans="1:13" x14ac:dyDescent="0.3">
      <c r="B10">
        <f>C9</f>
        <v>1.0000000000000002E-2</v>
      </c>
      <c r="C10">
        <f>0.1^2</f>
        <v>1.0000000000000002E-2</v>
      </c>
      <c r="D10">
        <f>0.7*0.1*0.3</f>
        <v>2.0999999999999998E-2</v>
      </c>
    </row>
    <row r="11" spans="1:13" x14ac:dyDescent="0.3">
      <c r="B11">
        <f>D9</f>
        <v>4.8000000000000008E-2</v>
      </c>
      <c r="C11">
        <f>D10</f>
        <v>2.0999999999999998E-2</v>
      </c>
      <c r="D11">
        <f>0.3^2</f>
        <v>0.09</v>
      </c>
    </row>
    <row r="16" spans="1:13" x14ac:dyDescent="0.3">
      <c r="B16" t="s">
        <v>12</v>
      </c>
      <c r="C16" t="s">
        <v>11</v>
      </c>
    </row>
    <row r="17" spans="2:3" x14ac:dyDescent="0.3">
      <c r="B17" s="6">
        <f>G4</f>
        <v>0.02</v>
      </c>
      <c r="C17" s="6">
        <f>SQRT(E3)</f>
        <v>0.11289656287653681</v>
      </c>
    </row>
    <row r="19" spans="2:3" x14ac:dyDescent="0.3">
      <c r="B19">
        <v>0</v>
      </c>
      <c r="C19">
        <v>9.0681003493265869E-2</v>
      </c>
    </row>
    <row r="20" spans="2:3" x14ac:dyDescent="0.3">
      <c r="B20">
        <v>0.01</v>
      </c>
      <c r="C20">
        <v>8.4249383497409153E-2</v>
      </c>
    </row>
    <row r="21" spans="2:3" x14ac:dyDescent="0.3">
      <c r="B21">
        <v>0.02</v>
      </c>
      <c r="C21">
        <v>8.0668454663795616E-2</v>
      </c>
    </row>
    <row r="22" spans="2:3" x14ac:dyDescent="0.3">
      <c r="B22">
        <v>0.03</v>
      </c>
      <c r="C22">
        <v>8.0318801884322805E-2</v>
      </c>
    </row>
    <row r="23" spans="2:3" x14ac:dyDescent="0.3">
      <c r="B23">
        <v>0.04</v>
      </c>
      <c r="C23">
        <v>8.3241669097425558E-2</v>
      </c>
    </row>
    <row r="24" spans="2:3" x14ac:dyDescent="0.3">
      <c r="B24">
        <v>0.05</v>
      </c>
      <c r="C24">
        <v>8.9115633823821899E-2</v>
      </c>
    </row>
    <row r="25" spans="2:3" x14ac:dyDescent="0.3">
      <c r="B25" s="23">
        <v>0.06</v>
      </c>
      <c r="C25" s="23">
        <v>9.7408275260481514E-2</v>
      </c>
    </row>
    <row r="26" spans="2:3" x14ac:dyDescent="0.3">
      <c r="B26">
        <v>7.0000000000000007E-2</v>
      </c>
      <c r="C26">
        <v>0.10756162497064642</v>
      </c>
    </row>
    <row r="27" spans="2:3" x14ac:dyDescent="0.3">
      <c r="B27">
        <v>0.08</v>
      </c>
      <c r="C27">
        <v>0.1191007532433538</v>
      </c>
    </row>
    <row r="28" spans="2:3" x14ac:dyDescent="0.3">
      <c r="B28">
        <v>0.09</v>
      </c>
      <c r="C28">
        <v>0.13166180486248294</v>
      </c>
    </row>
    <row r="29" spans="2:3" x14ac:dyDescent="0.3">
      <c r="B29" s="21">
        <v>0.1</v>
      </c>
      <c r="C29" s="21">
        <v>0.14497940362638698</v>
      </c>
    </row>
    <row r="30" spans="2:3" x14ac:dyDescent="0.3">
      <c r="B30">
        <v>0.11</v>
      </c>
      <c r="C30">
        <v>0.15886339815005576</v>
      </c>
    </row>
    <row r="31" spans="2:3" x14ac:dyDescent="0.3">
      <c r="B31">
        <v>0.12</v>
      </c>
      <c r="C31">
        <v>0.17317761474107288</v>
      </c>
    </row>
    <row r="32" spans="2:3" x14ac:dyDescent="0.3">
      <c r="B32">
        <v>0.13</v>
      </c>
      <c r="C32">
        <v>0.18782371629465705</v>
      </c>
    </row>
    <row r="33" spans="2:3" x14ac:dyDescent="0.3">
      <c r="B33">
        <v>0.14000000000000001</v>
      </c>
      <c r="C33">
        <v>0.20272978502866373</v>
      </c>
    </row>
    <row r="34" spans="2:3" x14ac:dyDescent="0.3">
      <c r="B34">
        <v>0.15</v>
      </c>
      <c r="C34">
        <v>0.21784246200524032</v>
      </c>
    </row>
    <row r="35" spans="2:3" x14ac:dyDescent="0.3">
      <c r="B35">
        <v>0.16</v>
      </c>
      <c r="C35">
        <v>0.23312310417487045</v>
      </c>
    </row>
    <row r="36" spans="2:3" x14ac:dyDescent="0.3">
      <c r="B36">
        <v>0.17</v>
      </c>
      <c r="C36">
        <v>0.24853641347112701</v>
      </c>
    </row>
    <row r="37" spans="2:3" x14ac:dyDescent="0.3">
      <c r="B37">
        <v>0.18</v>
      </c>
      <c r="C37">
        <v>0.2640647827695955</v>
      </c>
    </row>
    <row r="38" spans="2:3" x14ac:dyDescent="0.3">
      <c r="B38">
        <v>0.19</v>
      </c>
      <c r="C38">
        <v>0.27968335686717599</v>
      </c>
    </row>
    <row r="39" spans="2:3" x14ac:dyDescent="0.3">
      <c r="B39" s="22">
        <v>0.2</v>
      </c>
      <c r="C39" s="22">
        <v>0.29538200439726647</v>
      </c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D12"/>
  <sheetViews>
    <sheetView workbookViewId="0">
      <selection activeCell="G14" sqref="G14"/>
    </sheetView>
  </sheetViews>
  <sheetFormatPr defaultRowHeight="16.2" x14ac:dyDescent="0.3"/>
  <cols>
    <col min="1" max="1" width="16.109375" bestFit="1" customWidth="1"/>
  </cols>
  <sheetData>
    <row r="1" spans="1:4" ht="19.8" x14ac:dyDescent="0.3">
      <c r="A1" t="s">
        <v>31</v>
      </c>
      <c r="B1" s="5" t="s">
        <v>30</v>
      </c>
      <c r="C1" s="5" t="s">
        <v>27</v>
      </c>
      <c r="D1" s="5" t="s">
        <v>28</v>
      </c>
    </row>
    <row r="2" spans="1:4" x14ac:dyDescent="0.3">
      <c r="B2">
        <v>1E-3</v>
      </c>
      <c r="C2">
        <v>-0.03</v>
      </c>
      <c r="D2">
        <v>3.0000000000000001E-3</v>
      </c>
    </row>
    <row r="3" spans="1:4" x14ac:dyDescent="0.3">
      <c r="B3">
        <v>-0.03</v>
      </c>
      <c r="C3">
        <v>7.0000000000000001E-3</v>
      </c>
      <c r="D3">
        <v>-3.5000000000000003E-2</v>
      </c>
    </row>
    <row r="4" spans="1:4" x14ac:dyDescent="0.3">
      <c r="B4">
        <v>0.04</v>
      </c>
      <c r="C4">
        <v>7.0000000000000001E-3</v>
      </c>
      <c r="D4">
        <v>1.4999999999999999E-2</v>
      </c>
    </row>
    <row r="5" spans="1:4" x14ac:dyDescent="0.3">
      <c r="B5">
        <v>1.4999999999999999E-2</v>
      </c>
      <c r="C5">
        <v>3.0000000000000001E-3</v>
      </c>
      <c r="D5">
        <v>6.0000000000000001E-3</v>
      </c>
    </row>
    <row r="6" spans="1:4" x14ac:dyDescent="0.3">
      <c r="B6">
        <v>-0.04</v>
      </c>
      <c r="C6">
        <v>0.02</v>
      </c>
      <c r="D6">
        <v>1E-3</v>
      </c>
    </row>
    <row r="8" spans="1:4" x14ac:dyDescent="0.3">
      <c r="A8" s="25" t="s">
        <v>32</v>
      </c>
      <c r="B8" s="27">
        <f>AVERAGE(B2:B6)*250</f>
        <v>-0.69999999999999984</v>
      </c>
      <c r="C8" s="27">
        <f>AVERAGE(C2:C6)*250</f>
        <v>0.34999999999999992</v>
      </c>
      <c r="D8" s="27">
        <f>AVERAGE(D2:D6)*250</f>
        <v>-0.50000000000000011</v>
      </c>
    </row>
    <row r="9" spans="1:4" x14ac:dyDescent="0.3">
      <c r="A9" s="24" t="s">
        <v>33</v>
      </c>
      <c r="B9" s="28">
        <f>STDEV(B2:B6)*SQRT(250)</f>
        <v>0.51761472158353461</v>
      </c>
      <c r="C9" s="28">
        <f>STDEV(C2:C6)*SQRT(250)</f>
        <v>0.29550803711574408</v>
      </c>
      <c r="D9" s="28">
        <f>STDEV(D2:D6)*SQRT(205)</f>
        <v>0.2750363612324741</v>
      </c>
    </row>
    <row r="10" spans="1:4" x14ac:dyDescent="0.3">
      <c r="A10" s="26" t="s">
        <v>29</v>
      </c>
      <c r="B10" s="26">
        <f>CORREL(B2:B6,B2:B6)</f>
        <v>1</v>
      </c>
      <c r="C10" s="26">
        <f>CORREL(B2:B6,C2:C6)</f>
        <v>-0.28414419428577098</v>
      </c>
      <c r="D10" s="26">
        <f>CORREL(B2:B6,D2:D6)</f>
        <v>0.66589387716095161</v>
      </c>
    </row>
    <row r="11" spans="1:4" x14ac:dyDescent="0.3">
      <c r="A11" s="26"/>
      <c r="B11" s="26">
        <f>C10</f>
        <v>-0.28414419428577098</v>
      </c>
      <c r="C11" s="26">
        <f>CORREL(C2:C6,C2:C6)</f>
        <v>0.99999999999999978</v>
      </c>
      <c r="D11" s="26">
        <f>CORREL(C2:C6,D2:D6)</f>
        <v>-0.1239502865413068</v>
      </c>
    </row>
    <row r="12" spans="1:4" x14ac:dyDescent="0.3">
      <c r="A12" s="26"/>
      <c r="B12" s="26">
        <f>D10</f>
        <v>0.66589387716095161</v>
      </c>
      <c r="C12" s="26">
        <f>D11</f>
        <v>-0.1239502865413068</v>
      </c>
      <c r="D12" s="26">
        <f>CORREL(D2:D6,D2:D6)</f>
        <v>1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Sec. 9.5 Ex2</vt:lpstr>
      <vt:lpstr>Portfolio Frontier</vt:lpstr>
      <vt:lpstr>E(r), s.d., and correlation</vt:lpstr>
    </vt:vector>
  </TitlesOfParts>
  <Company>NTU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JyWang</dc:creator>
  <cp:lastModifiedBy>Jr-Yan Wang</cp:lastModifiedBy>
  <dcterms:created xsi:type="dcterms:W3CDTF">2008-12-08T06:03:37Z</dcterms:created>
  <dcterms:modified xsi:type="dcterms:W3CDTF">2017-11-27T05:55:22Z</dcterms:modified>
</cp:coreProperties>
</file>