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2240" yWindow="225" windowWidth="15240" windowHeight="11070" tabRatio="884" firstSheet="2" activeTab="8"/>
  </bookViews>
  <sheets>
    <sheet name="summary" sheetId="13" r:id="rId1"/>
    <sheet name="購屋計劃書" sheetId="1" r:id="rId2"/>
    <sheet name="購屋計劃書 (FV)" sheetId="2" r:id="rId3"/>
    <sheet name="運算列表" sheetId="3" r:id="rId4"/>
    <sheet name="運算列表 (PMT)" sheetId="4" r:id="rId5"/>
    <sheet name="還款中" sheetId="5" r:id="rId6"/>
    <sheet name="還款中 (IPMT,PPMT)" sheetId="6" r:id="rId7"/>
    <sheet name="償還能力評估" sheetId="7" r:id="rId8"/>
    <sheet name="償還能力評估 (目標搜尋)" sheetId="8" r:id="rId9"/>
    <sheet name="寬限期還款" sheetId="9" r:id="rId10"/>
    <sheet name="寬限期還款( PMT)" sheetId="10" r:id="rId11"/>
    <sheet name="提前還款" sheetId="11" r:id="rId12"/>
    <sheet name="提前還款 (CUMPRIN)" sheetId="12" r:id="rId13"/>
  </sheets>
  <calcPr calcId="145621"/>
</workbook>
</file>

<file path=xl/calcChain.xml><?xml version="1.0" encoding="utf-8"?>
<calcChain xmlns="http://schemas.openxmlformats.org/spreadsheetml/2006/main">
  <c r="B17" i="8" l="1"/>
  <c r="B6" i="12" l="1"/>
  <c r="B9" i="12" s="1"/>
  <c r="B10" i="12" s="1"/>
  <c r="B9" i="10"/>
  <c r="B10" i="10" s="1"/>
  <c r="B6" i="10"/>
  <c r="B3" i="8" l="1"/>
  <c r="D244" i="6"/>
  <c r="C244" i="6"/>
  <c r="B244" i="6"/>
  <c r="D243" i="6"/>
  <c r="C243" i="6"/>
  <c r="B243" i="6"/>
  <c r="D242" i="6"/>
  <c r="C242" i="6"/>
  <c r="B242" i="6"/>
  <c r="D241" i="6"/>
  <c r="C241" i="6"/>
  <c r="E241" i="6" s="1"/>
  <c r="B241" i="6"/>
  <c r="D240" i="6"/>
  <c r="C240" i="6"/>
  <c r="E240" i="6" s="1"/>
  <c r="B240" i="6"/>
  <c r="D239" i="6"/>
  <c r="C239" i="6"/>
  <c r="E239" i="6" s="1"/>
  <c r="B239" i="6"/>
  <c r="D238" i="6"/>
  <c r="C238" i="6"/>
  <c r="B238" i="6"/>
  <c r="D237" i="6"/>
  <c r="C237" i="6"/>
  <c r="E237" i="6" s="1"/>
  <c r="B237" i="6"/>
  <c r="D236" i="6"/>
  <c r="C236" i="6"/>
  <c r="B236" i="6"/>
  <c r="D235" i="6"/>
  <c r="C235" i="6"/>
  <c r="B235" i="6"/>
  <c r="D234" i="6"/>
  <c r="C234" i="6"/>
  <c r="B234" i="6"/>
  <c r="D233" i="6"/>
  <c r="C233" i="6"/>
  <c r="E233" i="6" s="1"/>
  <c r="B233" i="6"/>
  <c r="D232" i="6"/>
  <c r="C232" i="6"/>
  <c r="E232" i="6" s="1"/>
  <c r="B232" i="6"/>
  <c r="D231" i="6"/>
  <c r="C231" i="6"/>
  <c r="E231" i="6" s="1"/>
  <c r="B231" i="6"/>
  <c r="D230" i="6"/>
  <c r="C230" i="6"/>
  <c r="B230" i="6"/>
  <c r="D229" i="6"/>
  <c r="C229" i="6"/>
  <c r="E229" i="6" s="1"/>
  <c r="B229" i="6"/>
  <c r="D228" i="6"/>
  <c r="C228" i="6"/>
  <c r="B228" i="6"/>
  <c r="D227" i="6"/>
  <c r="C227" i="6"/>
  <c r="B227" i="6"/>
  <c r="D226" i="6"/>
  <c r="C226" i="6"/>
  <c r="B226" i="6"/>
  <c r="D225" i="6"/>
  <c r="C225" i="6"/>
  <c r="E225" i="6" s="1"/>
  <c r="B225" i="6"/>
  <c r="D224" i="6"/>
  <c r="C224" i="6"/>
  <c r="E224" i="6" s="1"/>
  <c r="B224" i="6"/>
  <c r="D223" i="6"/>
  <c r="C223" i="6"/>
  <c r="E223" i="6" s="1"/>
  <c r="B223" i="6"/>
  <c r="D222" i="6"/>
  <c r="C222" i="6"/>
  <c r="B222" i="6"/>
  <c r="D221" i="6"/>
  <c r="C221" i="6"/>
  <c r="E221" i="6" s="1"/>
  <c r="B221" i="6"/>
  <c r="D220" i="6"/>
  <c r="C220" i="6"/>
  <c r="B220" i="6"/>
  <c r="D219" i="6"/>
  <c r="C219" i="6"/>
  <c r="B219" i="6"/>
  <c r="D218" i="6"/>
  <c r="C218" i="6"/>
  <c r="B218" i="6"/>
  <c r="D217" i="6"/>
  <c r="C217" i="6"/>
  <c r="E217" i="6" s="1"/>
  <c r="B217" i="6"/>
  <c r="D216" i="6"/>
  <c r="C216" i="6"/>
  <c r="E216" i="6" s="1"/>
  <c r="B216" i="6"/>
  <c r="D215" i="6"/>
  <c r="C215" i="6"/>
  <c r="E215" i="6" s="1"/>
  <c r="B215" i="6"/>
  <c r="D214" i="6"/>
  <c r="C214" i="6"/>
  <c r="B214" i="6"/>
  <c r="D213" i="6"/>
  <c r="C213" i="6"/>
  <c r="E213" i="6" s="1"/>
  <c r="B213" i="6"/>
  <c r="D212" i="6"/>
  <c r="C212" i="6"/>
  <c r="B212" i="6"/>
  <c r="D211" i="6"/>
  <c r="C211" i="6"/>
  <c r="B211" i="6"/>
  <c r="D210" i="6"/>
  <c r="C210" i="6"/>
  <c r="B210" i="6"/>
  <c r="D209" i="6"/>
  <c r="C209" i="6"/>
  <c r="E209" i="6" s="1"/>
  <c r="B209" i="6"/>
  <c r="D208" i="6"/>
  <c r="C208" i="6"/>
  <c r="E208" i="6" s="1"/>
  <c r="B208" i="6"/>
  <c r="D207" i="6"/>
  <c r="C207" i="6"/>
  <c r="E207" i="6" s="1"/>
  <c r="B207" i="6"/>
  <c r="D206" i="6"/>
  <c r="C206" i="6"/>
  <c r="B206" i="6"/>
  <c r="D205" i="6"/>
  <c r="C205" i="6"/>
  <c r="E205" i="6" s="1"/>
  <c r="B205" i="6"/>
  <c r="D204" i="6"/>
  <c r="C204" i="6"/>
  <c r="B204" i="6"/>
  <c r="D203" i="6"/>
  <c r="C203" i="6"/>
  <c r="B203" i="6"/>
  <c r="D202" i="6"/>
  <c r="C202" i="6"/>
  <c r="B202" i="6"/>
  <c r="D201" i="6"/>
  <c r="C201" i="6"/>
  <c r="E201" i="6" s="1"/>
  <c r="B201" i="6"/>
  <c r="D200" i="6"/>
  <c r="C200" i="6"/>
  <c r="E200" i="6" s="1"/>
  <c r="B200" i="6"/>
  <c r="D199" i="6"/>
  <c r="C199" i="6"/>
  <c r="E199" i="6" s="1"/>
  <c r="B199" i="6"/>
  <c r="D198" i="6"/>
  <c r="C198" i="6"/>
  <c r="B198" i="6"/>
  <c r="D197" i="6"/>
  <c r="C197" i="6"/>
  <c r="E197" i="6" s="1"/>
  <c r="B197" i="6"/>
  <c r="D196" i="6"/>
  <c r="C196" i="6"/>
  <c r="B196" i="6"/>
  <c r="D195" i="6"/>
  <c r="C195" i="6"/>
  <c r="B195" i="6"/>
  <c r="D194" i="6"/>
  <c r="C194" i="6"/>
  <c r="B194" i="6"/>
  <c r="D193" i="6"/>
  <c r="C193" i="6"/>
  <c r="E193" i="6" s="1"/>
  <c r="B193" i="6"/>
  <c r="D192" i="6"/>
  <c r="C192" i="6"/>
  <c r="E192" i="6" s="1"/>
  <c r="B192" i="6"/>
  <c r="D191" i="6"/>
  <c r="C191" i="6"/>
  <c r="E191" i="6" s="1"/>
  <c r="B191" i="6"/>
  <c r="D190" i="6"/>
  <c r="C190" i="6"/>
  <c r="B190" i="6"/>
  <c r="D189" i="6"/>
  <c r="C189" i="6"/>
  <c r="E189" i="6" s="1"/>
  <c r="B189" i="6"/>
  <c r="D188" i="6"/>
  <c r="C188" i="6"/>
  <c r="B188" i="6"/>
  <c r="D187" i="6"/>
  <c r="C187" i="6"/>
  <c r="B187" i="6"/>
  <c r="D186" i="6"/>
  <c r="C186" i="6"/>
  <c r="B186" i="6"/>
  <c r="D185" i="6"/>
  <c r="C185" i="6"/>
  <c r="E185" i="6" s="1"/>
  <c r="B185" i="6"/>
  <c r="D184" i="6"/>
  <c r="C184" i="6"/>
  <c r="E184" i="6" s="1"/>
  <c r="B184" i="6"/>
  <c r="D183" i="6"/>
  <c r="C183" i="6"/>
  <c r="E183" i="6" s="1"/>
  <c r="B183" i="6"/>
  <c r="D182" i="6"/>
  <c r="C182" i="6"/>
  <c r="B182" i="6"/>
  <c r="D181" i="6"/>
  <c r="C181" i="6"/>
  <c r="E181" i="6" s="1"/>
  <c r="B181" i="6"/>
  <c r="D180" i="6"/>
  <c r="C180" i="6"/>
  <c r="B180" i="6"/>
  <c r="D179" i="6"/>
  <c r="C179" i="6"/>
  <c r="B179" i="6"/>
  <c r="D178" i="6"/>
  <c r="C178" i="6"/>
  <c r="B178" i="6"/>
  <c r="D177" i="6"/>
  <c r="C177" i="6"/>
  <c r="E177" i="6" s="1"/>
  <c r="B177" i="6"/>
  <c r="D176" i="6"/>
  <c r="C176" i="6"/>
  <c r="E176" i="6" s="1"/>
  <c r="B176" i="6"/>
  <c r="D175" i="6"/>
  <c r="C175" i="6"/>
  <c r="E175" i="6" s="1"/>
  <c r="B175" i="6"/>
  <c r="D174" i="6"/>
  <c r="C174" i="6"/>
  <c r="B174" i="6"/>
  <c r="D173" i="6"/>
  <c r="C173" i="6"/>
  <c r="E173" i="6" s="1"/>
  <c r="B173" i="6"/>
  <c r="D172" i="6"/>
  <c r="C172" i="6"/>
  <c r="B172" i="6"/>
  <c r="D171" i="6"/>
  <c r="C171" i="6"/>
  <c r="B171" i="6"/>
  <c r="D170" i="6"/>
  <c r="C170" i="6"/>
  <c r="B170" i="6"/>
  <c r="D169" i="6"/>
  <c r="C169" i="6"/>
  <c r="E169" i="6" s="1"/>
  <c r="B169" i="6"/>
  <c r="D168" i="6"/>
  <c r="C168" i="6"/>
  <c r="E168" i="6" s="1"/>
  <c r="B168" i="6"/>
  <c r="D167" i="6"/>
  <c r="C167" i="6"/>
  <c r="E167" i="6" s="1"/>
  <c r="B167" i="6"/>
  <c r="D166" i="6"/>
  <c r="C166" i="6"/>
  <c r="B166" i="6"/>
  <c r="D165" i="6"/>
  <c r="C165" i="6"/>
  <c r="E165" i="6" s="1"/>
  <c r="B165" i="6"/>
  <c r="D164" i="6"/>
  <c r="C164" i="6"/>
  <c r="B164" i="6"/>
  <c r="D163" i="6"/>
  <c r="C163" i="6"/>
  <c r="B163" i="6"/>
  <c r="D162" i="6"/>
  <c r="C162" i="6"/>
  <c r="B162" i="6"/>
  <c r="D161" i="6"/>
  <c r="C161" i="6"/>
  <c r="E161" i="6" s="1"/>
  <c r="B161" i="6"/>
  <c r="D160" i="6"/>
  <c r="C160" i="6"/>
  <c r="E160" i="6" s="1"/>
  <c r="B160" i="6"/>
  <c r="D159" i="6"/>
  <c r="C159" i="6"/>
  <c r="E159" i="6" s="1"/>
  <c r="B159" i="6"/>
  <c r="D158" i="6"/>
  <c r="C158" i="6"/>
  <c r="B158" i="6"/>
  <c r="D157" i="6"/>
  <c r="C157" i="6"/>
  <c r="E157" i="6" s="1"/>
  <c r="B157" i="6"/>
  <c r="D156" i="6"/>
  <c r="C156" i="6"/>
  <c r="B156" i="6"/>
  <c r="D155" i="6"/>
  <c r="C155" i="6"/>
  <c r="B155" i="6"/>
  <c r="D154" i="6"/>
  <c r="C154" i="6"/>
  <c r="B154" i="6"/>
  <c r="D153" i="6"/>
  <c r="C153" i="6"/>
  <c r="E153" i="6" s="1"/>
  <c r="B153" i="6"/>
  <c r="D152" i="6"/>
  <c r="C152" i="6"/>
  <c r="E152" i="6" s="1"/>
  <c r="B152" i="6"/>
  <c r="D151" i="6"/>
  <c r="C151" i="6"/>
  <c r="E151" i="6" s="1"/>
  <c r="B151" i="6"/>
  <c r="D150" i="6"/>
  <c r="C150" i="6"/>
  <c r="B150" i="6"/>
  <c r="D149" i="6"/>
  <c r="C149" i="6"/>
  <c r="E149" i="6" s="1"/>
  <c r="B149" i="6"/>
  <c r="D148" i="6"/>
  <c r="C148" i="6"/>
  <c r="B148" i="6"/>
  <c r="D147" i="6"/>
  <c r="C147" i="6"/>
  <c r="B147" i="6"/>
  <c r="D146" i="6"/>
  <c r="C146" i="6"/>
  <c r="B146" i="6"/>
  <c r="D145" i="6"/>
  <c r="C145" i="6"/>
  <c r="E145" i="6" s="1"/>
  <c r="B145" i="6"/>
  <c r="D144" i="6"/>
  <c r="C144" i="6"/>
  <c r="E144" i="6" s="1"/>
  <c r="B144" i="6"/>
  <c r="D143" i="6"/>
  <c r="C143" i="6"/>
  <c r="E143" i="6" s="1"/>
  <c r="B143" i="6"/>
  <c r="D142" i="6"/>
  <c r="C142" i="6"/>
  <c r="B142" i="6"/>
  <c r="D141" i="6"/>
  <c r="C141" i="6"/>
  <c r="E141" i="6" s="1"/>
  <c r="B141" i="6"/>
  <c r="D140" i="6"/>
  <c r="C140" i="6"/>
  <c r="B140" i="6"/>
  <c r="D139" i="6"/>
  <c r="C139" i="6"/>
  <c r="B139" i="6"/>
  <c r="D138" i="6"/>
  <c r="C138" i="6"/>
  <c r="B138" i="6"/>
  <c r="D137" i="6"/>
  <c r="C137" i="6"/>
  <c r="E137" i="6" s="1"/>
  <c r="B137" i="6"/>
  <c r="D136" i="6"/>
  <c r="C136" i="6"/>
  <c r="E136" i="6" s="1"/>
  <c r="B136" i="6"/>
  <c r="D135" i="6"/>
  <c r="C135" i="6"/>
  <c r="E135" i="6" s="1"/>
  <c r="B135" i="6"/>
  <c r="D134" i="6"/>
  <c r="C134" i="6"/>
  <c r="B134" i="6"/>
  <c r="D133" i="6"/>
  <c r="C133" i="6"/>
  <c r="E133" i="6" s="1"/>
  <c r="B133" i="6"/>
  <c r="D132" i="6"/>
  <c r="C132" i="6"/>
  <c r="B132" i="6"/>
  <c r="D131" i="6"/>
  <c r="C131" i="6"/>
  <c r="B131" i="6"/>
  <c r="D130" i="6"/>
  <c r="C130" i="6"/>
  <c r="B130" i="6"/>
  <c r="D129" i="6"/>
  <c r="C129" i="6"/>
  <c r="E129" i="6" s="1"/>
  <c r="B129" i="6"/>
  <c r="D128" i="6"/>
  <c r="C128" i="6"/>
  <c r="E128" i="6" s="1"/>
  <c r="B128" i="6"/>
  <c r="D127" i="6"/>
  <c r="C127" i="6"/>
  <c r="E127" i="6" s="1"/>
  <c r="B127" i="6"/>
  <c r="D126" i="6"/>
  <c r="C126" i="6"/>
  <c r="B126" i="6"/>
  <c r="D125" i="6"/>
  <c r="C125" i="6"/>
  <c r="E125" i="6" s="1"/>
  <c r="B125" i="6"/>
  <c r="D124" i="6"/>
  <c r="C124" i="6"/>
  <c r="B124" i="6"/>
  <c r="D123" i="6"/>
  <c r="C123" i="6"/>
  <c r="B123" i="6"/>
  <c r="D122" i="6"/>
  <c r="C122" i="6"/>
  <c r="B122" i="6"/>
  <c r="D121" i="6"/>
  <c r="C121" i="6"/>
  <c r="E121" i="6" s="1"/>
  <c r="B121" i="6"/>
  <c r="D120" i="6"/>
  <c r="C120" i="6"/>
  <c r="E120" i="6" s="1"/>
  <c r="B120" i="6"/>
  <c r="D119" i="6"/>
  <c r="C119" i="6"/>
  <c r="E119" i="6" s="1"/>
  <c r="B119" i="6"/>
  <c r="D118" i="6"/>
  <c r="C118" i="6"/>
  <c r="B118" i="6"/>
  <c r="D117" i="6"/>
  <c r="C117" i="6"/>
  <c r="E117" i="6" s="1"/>
  <c r="B117" i="6"/>
  <c r="D116" i="6"/>
  <c r="C116" i="6"/>
  <c r="B116" i="6"/>
  <c r="D115" i="6"/>
  <c r="C115" i="6"/>
  <c r="B115" i="6"/>
  <c r="D114" i="6"/>
  <c r="C114" i="6"/>
  <c r="B114" i="6"/>
  <c r="D113" i="6"/>
  <c r="C113" i="6"/>
  <c r="E113" i="6" s="1"/>
  <c r="B113" i="6"/>
  <c r="D112" i="6"/>
  <c r="C112" i="6"/>
  <c r="E112" i="6" s="1"/>
  <c r="B112" i="6"/>
  <c r="D111" i="6"/>
  <c r="C111" i="6"/>
  <c r="E111" i="6" s="1"/>
  <c r="B111" i="6"/>
  <c r="D110" i="6"/>
  <c r="C110" i="6"/>
  <c r="B110" i="6"/>
  <c r="D109" i="6"/>
  <c r="C109" i="6"/>
  <c r="E109" i="6" s="1"/>
  <c r="B109" i="6"/>
  <c r="D108" i="6"/>
  <c r="C108" i="6"/>
  <c r="B108" i="6"/>
  <c r="D107" i="6"/>
  <c r="C107" i="6"/>
  <c r="B107" i="6"/>
  <c r="D106" i="6"/>
  <c r="C106" i="6"/>
  <c r="B106" i="6"/>
  <c r="D105" i="6"/>
  <c r="C105" i="6"/>
  <c r="E105" i="6" s="1"/>
  <c r="B105" i="6"/>
  <c r="D104" i="6"/>
  <c r="C104" i="6"/>
  <c r="E104" i="6" s="1"/>
  <c r="B104" i="6"/>
  <c r="D103" i="6"/>
  <c r="C103" i="6"/>
  <c r="E103" i="6" s="1"/>
  <c r="B103" i="6"/>
  <c r="D102" i="6"/>
  <c r="C102" i="6"/>
  <c r="B102" i="6"/>
  <c r="D101" i="6"/>
  <c r="C101" i="6"/>
  <c r="E101" i="6" s="1"/>
  <c r="B101" i="6"/>
  <c r="D100" i="6"/>
  <c r="C100" i="6"/>
  <c r="B100" i="6"/>
  <c r="D99" i="6"/>
  <c r="C99" i="6"/>
  <c r="B99" i="6"/>
  <c r="D98" i="6"/>
  <c r="C98" i="6"/>
  <c r="B98" i="6"/>
  <c r="D97" i="6"/>
  <c r="C97" i="6"/>
  <c r="E97" i="6" s="1"/>
  <c r="B97" i="6"/>
  <c r="D96" i="6"/>
  <c r="C96" i="6"/>
  <c r="E96" i="6" s="1"/>
  <c r="B96" i="6"/>
  <c r="D95" i="6"/>
  <c r="C95" i="6"/>
  <c r="E95" i="6" s="1"/>
  <c r="B95" i="6"/>
  <c r="D94" i="6"/>
  <c r="C94" i="6"/>
  <c r="B94" i="6"/>
  <c r="D93" i="6"/>
  <c r="C93" i="6"/>
  <c r="E93" i="6" s="1"/>
  <c r="B93" i="6"/>
  <c r="D92" i="6"/>
  <c r="C92" i="6"/>
  <c r="B92" i="6"/>
  <c r="D91" i="6"/>
  <c r="C91" i="6"/>
  <c r="B91" i="6"/>
  <c r="D90" i="6"/>
  <c r="C90" i="6"/>
  <c r="B90" i="6"/>
  <c r="D89" i="6"/>
  <c r="C89" i="6"/>
  <c r="E89" i="6" s="1"/>
  <c r="B89" i="6"/>
  <c r="D88" i="6"/>
  <c r="C88" i="6"/>
  <c r="E88" i="6" s="1"/>
  <c r="B88" i="6"/>
  <c r="D87" i="6"/>
  <c r="C87" i="6"/>
  <c r="E87" i="6" s="1"/>
  <c r="B87" i="6"/>
  <c r="D86" i="6"/>
  <c r="C86" i="6"/>
  <c r="B86" i="6"/>
  <c r="D85" i="6"/>
  <c r="C85" i="6"/>
  <c r="E85" i="6" s="1"/>
  <c r="B85" i="6"/>
  <c r="D84" i="6"/>
  <c r="C84" i="6"/>
  <c r="B84" i="6"/>
  <c r="D83" i="6"/>
  <c r="C83" i="6"/>
  <c r="B83" i="6"/>
  <c r="D82" i="6"/>
  <c r="C82" i="6"/>
  <c r="B82" i="6"/>
  <c r="D81" i="6"/>
  <c r="C81" i="6"/>
  <c r="E81" i="6" s="1"/>
  <c r="B81" i="6"/>
  <c r="D80" i="6"/>
  <c r="C80" i="6"/>
  <c r="E80" i="6" s="1"/>
  <c r="B80" i="6"/>
  <c r="D79" i="6"/>
  <c r="C79" i="6"/>
  <c r="E79" i="6" s="1"/>
  <c r="B79" i="6"/>
  <c r="D78" i="6"/>
  <c r="C78" i="6"/>
  <c r="B78" i="6"/>
  <c r="D77" i="6"/>
  <c r="C77" i="6"/>
  <c r="E77" i="6" s="1"/>
  <c r="B77" i="6"/>
  <c r="D76" i="6"/>
  <c r="C76" i="6"/>
  <c r="B76" i="6"/>
  <c r="D75" i="6"/>
  <c r="C75" i="6"/>
  <c r="B75" i="6"/>
  <c r="D74" i="6"/>
  <c r="C74" i="6"/>
  <c r="B74" i="6"/>
  <c r="D73" i="6"/>
  <c r="C73" i="6"/>
  <c r="E73" i="6" s="1"/>
  <c r="B73" i="6"/>
  <c r="D72" i="6"/>
  <c r="C72" i="6"/>
  <c r="E72" i="6" s="1"/>
  <c r="B72" i="6"/>
  <c r="D71" i="6"/>
  <c r="C71" i="6"/>
  <c r="E71" i="6" s="1"/>
  <c r="B71" i="6"/>
  <c r="D70" i="6"/>
  <c r="C70" i="6"/>
  <c r="B70" i="6"/>
  <c r="D69" i="6"/>
  <c r="C69" i="6"/>
  <c r="E69" i="6" s="1"/>
  <c r="B69" i="6"/>
  <c r="D68" i="6"/>
  <c r="C68" i="6"/>
  <c r="B68" i="6"/>
  <c r="D67" i="6"/>
  <c r="C67" i="6"/>
  <c r="B67" i="6"/>
  <c r="D66" i="6"/>
  <c r="C66" i="6"/>
  <c r="B66" i="6"/>
  <c r="D65" i="6"/>
  <c r="C65" i="6"/>
  <c r="E65" i="6" s="1"/>
  <c r="B65" i="6"/>
  <c r="D64" i="6"/>
  <c r="C64" i="6"/>
  <c r="E64" i="6" s="1"/>
  <c r="B64" i="6"/>
  <c r="D63" i="6"/>
  <c r="C63" i="6"/>
  <c r="E63" i="6" s="1"/>
  <c r="B63" i="6"/>
  <c r="D62" i="6"/>
  <c r="C62" i="6"/>
  <c r="B62" i="6"/>
  <c r="D61" i="6"/>
  <c r="C61" i="6"/>
  <c r="E61" i="6" s="1"/>
  <c r="B61" i="6"/>
  <c r="D60" i="6"/>
  <c r="C60" i="6"/>
  <c r="B60" i="6"/>
  <c r="D59" i="6"/>
  <c r="C59" i="6"/>
  <c r="B59" i="6"/>
  <c r="D58" i="6"/>
  <c r="C58" i="6"/>
  <c r="B58" i="6"/>
  <c r="D57" i="6"/>
  <c r="C57" i="6"/>
  <c r="E57" i="6" s="1"/>
  <c r="B57" i="6"/>
  <c r="D56" i="6"/>
  <c r="C56" i="6"/>
  <c r="E56" i="6" s="1"/>
  <c r="B56" i="6"/>
  <c r="D55" i="6"/>
  <c r="C55" i="6"/>
  <c r="E55" i="6" s="1"/>
  <c r="B55" i="6"/>
  <c r="D54" i="6"/>
  <c r="C54" i="6"/>
  <c r="B54" i="6"/>
  <c r="D53" i="6"/>
  <c r="C53" i="6"/>
  <c r="E53" i="6" s="1"/>
  <c r="B53" i="6"/>
  <c r="D52" i="6"/>
  <c r="C52" i="6"/>
  <c r="B52" i="6"/>
  <c r="D51" i="6"/>
  <c r="C51" i="6"/>
  <c r="B51" i="6"/>
  <c r="D50" i="6"/>
  <c r="C50" i="6"/>
  <c r="B50" i="6"/>
  <c r="D49" i="6"/>
  <c r="C49" i="6"/>
  <c r="E49" i="6" s="1"/>
  <c r="B49" i="6"/>
  <c r="D48" i="6"/>
  <c r="C48" i="6"/>
  <c r="E48" i="6" s="1"/>
  <c r="B48" i="6"/>
  <c r="D47" i="6"/>
  <c r="C47" i="6"/>
  <c r="E47" i="6" s="1"/>
  <c r="B47" i="6"/>
  <c r="D46" i="6"/>
  <c r="C46" i="6"/>
  <c r="B46" i="6"/>
  <c r="D45" i="6"/>
  <c r="C45" i="6"/>
  <c r="E45" i="6" s="1"/>
  <c r="B45" i="6"/>
  <c r="D44" i="6"/>
  <c r="C44" i="6"/>
  <c r="B44" i="6"/>
  <c r="D43" i="6"/>
  <c r="C43" i="6"/>
  <c r="B43" i="6"/>
  <c r="D42" i="6"/>
  <c r="C42" i="6"/>
  <c r="B42" i="6"/>
  <c r="D41" i="6"/>
  <c r="C41" i="6"/>
  <c r="E41" i="6" s="1"/>
  <c r="B41" i="6"/>
  <c r="D40" i="6"/>
  <c r="C40" i="6"/>
  <c r="E40" i="6" s="1"/>
  <c r="B40" i="6"/>
  <c r="D39" i="6"/>
  <c r="C39" i="6"/>
  <c r="E39" i="6" s="1"/>
  <c r="B39" i="6"/>
  <c r="D38" i="6"/>
  <c r="C38" i="6"/>
  <c r="B38" i="6"/>
  <c r="D37" i="6"/>
  <c r="C37" i="6"/>
  <c r="E37" i="6" s="1"/>
  <c r="B37" i="6"/>
  <c r="D36" i="6"/>
  <c r="C36" i="6"/>
  <c r="B36" i="6"/>
  <c r="D35" i="6"/>
  <c r="C35" i="6"/>
  <c r="B35" i="6"/>
  <c r="D34" i="6"/>
  <c r="C34" i="6"/>
  <c r="B34" i="6"/>
  <c r="D33" i="6"/>
  <c r="C33" i="6"/>
  <c r="E33" i="6" s="1"/>
  <c r="B33" i="6"/>
  <c r="D32" i="6"/>
  <c r="C32" i="6"/>
  <c r="E32" i="6" s="1"/>
  <c r="B32" i="6"/>
  <c r="D31" i="6"/>
  <c r="C31" i="6"/>
  <c r="E31" i="6" s="1"/>
  <c r="B31" i="6"/>
  <c r="D30" i="6"/>
  <c r="C30" i="6"/>
  <c r="B30" i="6"/>
  <c r="D29" i="6"/>
  <c r="C29" i="6"/>
  <c r="E29" i="6" s="1"/>
  <c r="B29" i="6"/>
  <c r="D28" i="6"/>
  <c r="C28" i="6"/>
  <c r="B28" i="6"/>
  <c r="D27" i="6"/>
  <c r="C27" i="6"/>
  <c r="B27" i="6"/>
  <c r="D26" i="6"/>
  <c r="C26" i="6"/>
  <c r="B26" i="6"/>
  <c r="D25" i="6"/>
  <c r="C25" i="6"/>
  <c r="E25" i="6" s="1"/>
  <c r="B25" i="6"/>
  <c r="D24" i="6"/>
  <c r="C24" i="6"/>
  <c r="E24" i="6" s="1"/>
  <c r="B24" i="6"/>
  <c r="D23" i="6"/>
  <c r="C23" i="6"/>
  <c r="E23" i="6" s="1"/>
  <c r="B23" i="6"/>
  <c r="D22" i="6"/>
  <c r="C22" i="6"/>
  <c r="B22" i="6"/>
  <c r="D21" i="6"/>
  <c r="C21" i="6"/>
  <c r="E21" i="6" s="1"/>
  <c r="B21" i="6"/>
  <c r="D20" i="6"/>
  <c r="C20" i="6"/>
  <c r="B20" i="6"/>
  <c r="D19" i="6"/>
  <c r="C19" i="6"/>
  <c r="B19" i="6"/>
  <c r="D18" i="6"/>
  <c r="C18" i="6"/>
  <c r="B18" i="6"/>
  <c r="D17" i="6"/>
  <c r="C17" i="6"/>
  <c r="E17" i="6" s="1"/>
  <c r="B17" i="6"/>
  <c r="D16" i="6"/>
  <c r="C16" i="6"/>
  <c r="E16" i="6" s="1"/>
  <c r="B16" i="6"/>
  <c r="D15" i="6"/>
  <c r="C15" i="6"/>
  <c r="E15" i="6" s="1"/>
  <c r="B15" i="6"/>
  <c r="D14" i="6"/>
  <c r="C14" i="6"/>
  <c r="B14" i="6"/>
  <c r="D13" i="6"/>
  <c r="C13" i="6"/>
  <c r="E13" i="6" s="1"/>
  <c r="B13" i="6"/>
  <c r="D12" i="6"/>
  <c r="C12" i="6"/>
  <c r="B12" i="6"/>
  <c r="D11" i="6"/>
  <c r="C11" i="6"/>
  <c r="B11" i="6"/>
  <c r="D10" i="6"/>
  <c r="C10" i="6"/>
  <c r="B10" i="6"/>
  <c r="D9" i="6"/>
  <c r="C9" i="6"/>
  <c r="E9" i="6" s="1"/>
  <c r="B9" i="6"/>
  <c r="D8" i="6"/>
  <c r="C8" i="6"/>
  <c r="E8" i="6" s="1"/>
  <c r="B8" i="6"/>
  <c r="D7" i="6"/>
  <c r="C7" i="6"/>
  <c r="E7" i="6" s="1"/>
  <c r="B7" i="6"/>
  <c r="D6" i="6"/>
  <c r="C6" i="6"/>
  <c r="B6" i="6"/>
  <c r="D5" i="6"/>
  <c r="C5" i="6"/>
  <c r="E5" i="6" s="1"/>
  <c r="B5" i="6"/>
  <c r="B5" i="4"/>
  <c r="C10" i="2"/>
  <c r="C12" i="2" s="1"/>
  <c r="E6" i="6" l="1"/>
  <c r="E14" i="6"/>
  <c r="E22" i="6"/>
  <c r="E30" i="6"/>
  <c r="E38" i="6"/>
  <c r="E46" i="6"/>
  <c r="E54" i="6"/>
  <c r="E62" i="6"/>
  <c r="E70" i="6"/>
  <c r="E78" i="6"/>
  <c r="E86" i="6"/>
  <c r="E94" i="6"/>
  <c r="E11" i="6"/>
  <c r="E19" i="6"/>
  <c r="E27" i="6"/>
  <c r="E35" i="6"/>
  <c r="E43" i="6"/>
  <c r="E51" i="6"/>
  <c r="E59" i="6"/>
  <c r="E67" i="6"/>
  <c r="E75" i="6"/>
  <c r="E83" i="6"/>
  <c r="E91" i="6"/>
  <c r="E99" i="6"/>
  <c r="E107" i="6"/>
  <c r="E115" i="6"/>
  <c r="E123" i="6"/>
  <c r="E131" i="6"/>
  <c r="E139" i="6"/>
  <c r="E147" i="6"/>
  <c r="E155" i="6"/>
  <c r="E163" i="6"/>
  <c r="E171" i="6"/>
  <c r="E179" i="6"/>
  <c r="E187" i="6"/>
  <c r="E195" i="6"/>
  <c r="E203" i="6"/>
  <c r="E211" i="6"/>
  <c r="E219" i="6"/>
  <c r="E227" i="6"/>
  <c r="E235" i="6"/>
  <c r="E243" i="6"/>
  <c r="E12" i="6"/>
  <c r="E20" i="6"/>
  <c r="E28" i="6"/>
  <c r="E36" i="6"/>
  <c r="E44" i="6"/>
  <c r="E52" i="6"/>
  <c r="E60" i="6"/>
  <c r="E68" i="6"/>
  <c r="E76" i="6"/>
  <c r="E84" i="6"/>
  <c r="E92" i="6"/>
  <c r="E100" i="6"/>
  <c r="E108" i="6"/>
  <c r="E116" i="6"/>
  <c r="E124" i="6"/>
  <c r="E132" i="6"/>
  <c r="E140" i="6"/>
  <c r="E148" i="6"/>
  <c r="E156" i="6"/>
  <c r="E164" i="6"/>
  <c r="E172" i="6"/>
  <c r="E180" i="6"/>
  <c r="E188" i="6"/>
  <c r="E196" i="6"/>
  <c r="E204" i="6"/>
  <c r="E212" i="6"/>
  <c r="E220" i="6"/>
  <c r="E228" i="6"/>
  <c r="E236" i="6"/>
  <c r="E244" i="6"/>
  <c r="E10" i="6"/>
  <c r="E18" i="6"/>
  <c r="E26" i="6"/>
  <c r="E34" i="6"/>
  <c r="E42" i="6"/>
  <c r="E50" i="6"/>
  <c r="E58" i="6"/>
  <c r="E66" i="6"/>
  <c r="E74" i="6"/>
  <c r="E82" i="6"/>
  <c r="E90" i="6"/>
  <c r="E98" i="6"/>
  <c r="E102" i="6"/>
  <c r="E106" i="6"/>
  <c r="E110" i="6"/>
  <c r="E114" i="6"/>
  <c r="E118" i="6"/>
  <c r="E122" i="6"/>
  <c r="E126" i="6"/>
  <c r="E130" i="6"/>
  <c r="E134" i="6"/>
  <c r="E138" i="6"/>
  <c r="E142" i="6"/>
  <c r="E146" i="6"/>
  <c r="E150" i="6"/>
  <c r="E154" i="6"/>
  <c r="E158" i="6"/>
  <c r="E162" i="6"/>
  <c r="E166" i="6"/>
  <c r="E170" i="6"/>
  <c r="E174" i="6"/>
  <c r="E178" i="6"/>
  <c r="E182" i="6"/>
  <c r="E186" i="6"/>
  <c r="E190" i="6"/>
  <c r="E194" i="6"/>
  <c r="E198" i="6"/>
  <c r="E202" i="6"/>
  <c r="E206" i="6"/>
  <c r="E210" i="6"/>
  <c r="E214" i="6"/>
  <c r="E218" i="6"/>
  <c r="E222" i="6"/>
  <c r="E226" i="6"/>
  <c r="E230" i="6"/>
  <c r="E234" i="6"/>
  <c r="E238" i="6"/>
  <c r="E242" i="6"/>
</calcChain>
</file>

<file path=xl/sharedStrings.xml><?xml version="1.0" encoding="utf-8"?>
<sst xmlns="http://schemas.openxmlformats.org/spreadsheetml/2006/main" count="191" uniqueCount="127">
  <si>
    <t>購屋目標</t>
    <phoneticPr fontId="3" type="noConversion"/>
  </si>
  <si>
    <t>目前存款</t>
    <phoneticPr fontId="3" type="noConversion"/>
  </si>
  <si>
    <t>零存整付存款計劃</t>
    <phoneticPr fontId="3" type="noConversion"/>
  </si>
  <si>
    <t>每期付款</t>
    <phoneticPr fontId="3" type="noConversion"/>
  </si>
  <si>
    <t>期數 (年)</t>
    <phoneticPr fontId="3" type="noConversion"/>
  </si>
  <si>
    <t>利率</t>
    <phoneticPr fontId="3" type="noConversion"/>
  </si>
  <si>
    <t>需貸款金額</t>
    <phoneticPr fontId="3" type="noConversion"/>
  </si>
  <si>
    <t>存款總和</t>
    <phoneticPr fontId="3" type="noConversion"/>
  </si>
  <si>
    <t>陳先生購屋計劃</t>
    <phoneticPr fontId="3" type="noConversion"/>
  </si>
  <si>
    <t>陳先生購屋計劃</t>
    <phoneticPr fontId="3" type="noConversion"/>
  </si>
  <si>
    <t>購屋目標</t>
    <phoneticPr fontId="3" type="noConversion"/>
  </si>
  <si>
    <t>目前存款</t>
    <phoneticPr fontId="3" type="noConversion"/>
  </si>
  <si>
    <t>零存整付存款計劃</t>
    <phoneticPr fontId="3" type="noConversion"/>
  </si>
  <si>
    <t>每期付款</t>
    <phoneticPr fontId="3" type="noConversion"/>
  </si>
  <si>
    <t>期數 (年)</t>
    <phoneticPr fontId="3" type="noConversion"/>
  </si>
  <si>
    <t>利率</t>
    <phoneticPr fontId="3" type="noConversion"/>
  </si>
  <si>
    <t>存款總和</t>
    <phoneticPr fontId="3" type="noConversion"/>
  </si>
  <si>
    <t>需貸款金額</t>
    <phoneticPr fontId="3" type="noConversion"/>
  </si>
  <si>
    <t>年利率</t>
    <phoneticPr fontId="3" type="noConversion"/>
  </si>
  <si>
    <t>年利率</t>
    <phoneticPr fontId="3" type="noConversion"/>
  </si>
  <si>
    <t>年數</t>
    <phoneticPr fontId="3" type="noConversion"/>
  </si>
  <si>
    <t>年數</t>
    <phoneticPr fontId="3" type="noConversion"/>
  </si>
  <si>
    <t>貸款金額</t>
    <phoneticPr fontId="3" type="noConversion"/>
  </si>
  <si>
    <t>貸款金額</t>
    <phoneticPr fontId="3" type="noConversion"/>
  </si>
  <si>
    <t>每期還款</t>
    <phoneticPr fontId="3" type="noConversion"/>
  </si>
  <si>
    <t>償
還
年
限</t>
    <phoneticPr fontId="3" type="noConversion"/>
  </si>
  <si>
    <t>償
還
年
限</t>
    <phoneticPr fontId="3" type="noConversion"/>
  </si>
  <si>
    <t>期數</t>
    <phoneticPr fontId="3" type="noConversion"/>
  </si>
  <si>
    <t>每期應繳金額</t>
    <phoneticPr fontId="3" type="noConversion"/>
  </si>
  <si>
    <t>利息 (IPMT)</t>
    <phoneticPr fontId="3" type="noConversion"/>
  </si>
  <si>
    <t>本金 (PPMT)</t>
    <phoneticPr fontId="3" type="noConversion"/>
  </si>
  <si>
    <t>驗算</t>
    <phoneticPr fontId="3" type="noConversion"/>
  </si>
  <si>
    <t>每期償還能力評估表</t>
    <phoneticPr fontId="3" type="noConversion"/>
  </si>
  <si>
    <t>每期償還金額</t>
    <phoneticPr fontId="3" type="noConversion"/>
  </si>
  <si>
    <t>期數</t>
    <phoneticPr fontId="3" type="noConversion"/>
  </si>
  <si>
    <t>可貸款金額</t>
    <phoneticPr fontId="3" type="noConversion"/>
  </si>
  <si>
    <t>可貸款金額</t>
    <phoneticPr fontId="3" type="noConversion"/>
  </si>
  <si>
    <t>期數</t>
    <phoneticPr fontId="3" type="noConversion"/>
  </si>
  <si>
    <t>利率</t>
    <phoneticPr fontId="3" type="noConversion"/>
  </si>
  <si>
    <t>每期償還金額</t>
    <phoneticPr fontId="3" type="noConversion"/>
  </si>
  <si>
    <t>每期償還能力評估表</t>
    <phoneticPr fontId="3" type="noConversion"/>
  </si>
  <si>
    <t>寬限期貸款試算表</t>
    <phoneticPr fontId="3" type="noConversion"/>
  </si>
  <si>
    <t>寬限期貸款試算表</t>
    <phoneticPr fontId="3" type="noConversion"/>
  </si>
  <si>
    <t>總貸款金額</t>
    <phoneticPr fontId="3" type="noConversion"/>
  </si>
  <si>
    <t>貸款年數</t>
    <phoneticPr fontId="3" type="noConversion"/>
  </si>
  <si>
    <t>寬限期</t>
    <phoneticPr fontId="3" type="noConversion"/>
  </si>
  <si>
    <t>寬限年數</t>
    <phoneticPr fontId="3" type="noConversion"/>
  </si>
  <si>
    <t>寬限年數</t>
    <phoneticPr fontId="3" type="noConversion"/>
  </si>
  <si>
    <t>每期應繳利息</t>
    <phoneticPr fontId="3" type="noConversion"/>
  </si>
  <si>
    <t>每期應繳利息</t>
    <phoneticPr fontId="3" type="noConversion"/>
  </si>
  <si>
    <t>非寬限期</t>
    <phoneticPr fontId="3" type="noConversion"/>
  </si>
  <si>
    <t>剩餘年數</t>
    <phoneticPr fontId="3" type="noConversion"/>
  </si>
  <si>
    <t>每期應繳貸款</t>
    <phoneticPr fontId="3" type="noConversion"/>
  </si>
  <si>
    <t>提前還款試算表</t>
    <phoneticPr fontId="3" type="noConversion"/>
  </si>
  <si>
    <t>已繳貸款</t>
    <phoneticPr fontId="3" type="noConversion"/>
  </si>
  <si>
    <t>已繳期數</t>
    <phoneticPr fontId="3" type="noConversion"/>
  </si>
  <si>
    <t>已還本金</t>
    <phoneticPr fontId="3" type="noConversion"/>
  </si>
  <si>
    <t>剩餘貸款</t>
    <phoneticPr fontId="3" type="noConversion"/>
  </si>
  <si>
    <t>提前還款</t>
    <phoneticPr fontId="3" type="noConversion"/>
  </si>
  <si>
    <t>剩餘貸款</t>
    <phoneticPr fontId="3" type="noConversion"/>
  </si>
  <si>
    <t>剩餘每期應繳</t>
    <phoneticPr fontId="3" type="noConversion"/>
  </si>
  <si>
    <t>提前還款試算表</t>
    <phoneticPr fontId="3" type="noConversion"/>
  </si>
  <si>
    <t>總貸款金額</t>
    <phoneticPr fontId="3" type="noConversion"/>
  </si>
  <si>
    <t>利率</t>
    <phoneticPr fontId="3" type="noConversion"/>
  </si>
  <si>
    <t>貸款年數</t>
    <phoneticPr fontId="3" type="noConversion"/>
  </si>
  <si>
    <t>已繳貸款</t>
    <phoneticPr fontId="3" type="noConversion"/>
  </si>
  <si>
    <t>已繳期數</t>
    <phoneticPr fontId="3" type="noConversion"/>
  </si>
  <si>
    <t>已還本金</t>
    <phoneticPr fontId="3" type="noConversion"/>
  </si>
  <si>
    <t>剩餘貸款</t>
    <phoneticPr fontId="3" type="noConversion"/>
  </si>
  <si>
    <t>提前還款</t>
    <phoneticPr fontId="3" type="noConversion"/>
  </si>
  <si>
    <t>剩餘每期應繳</t>
    <phoneticPr fontId="3" type="noConversion"/>
  </si>
  <si>
    <t>CUMPRINC</t>
  </si>
  <si>
    <t>PMT</t>
    <phoneticPr fontId="3" type="noConversion"/>
  </si>
  <si>
    <r>
      <t>o</t>
    </r>
    <r>
      <rPr>
        <sz val="12"/>
        <color rgb="FF000000"/>
        <rFont val="新細明體"/>
        <family val="1"/>
        <charset val="136"/>
      </rPr>
      <t xml:space="preserve">用 </t>
    </r>
    <r>
      <rPr>
        <sz val="12"/>
        <color rgb="FF000000"/>
        <rFont val="Verdana"/>
        <family val="2"/>
      </rPr>
      <t xml:space="preserve">FV </t>
    </r>
    <r>
      <rPr>
        <sz val="12"/>
        <color rgb="FF000000"/>
        <rFont val="新細明體"/>
        <family val="1"/>
        <charset val="136"/>
      </rPr>
      <t>函數計算存款總和</t>
    </r>
  </si>
  <si>
    <r>
      <t>o</t>
    </r>
    <r>
      <rPr>
        <sz val="12"/>
        <color rgb="FF000000"/>
        <rFont val="新細明體"/>
        <family val="1"/>
        <charset val="136"/>
      </rPr>
      <t xml:space="preserve">用 </t>
    </r>
    <r>
      <rPr>
        <sz val="12"/>
        <color rgb="FF000000"/>
        <rFont val="Verdana"/>
        <family val="2"/>
      </rPr>
      <t xml:space="preserve">PMT </t>
    </r>
    <r>
      <rPr>
        <sz val="12"/>
        <color rgb="FF000000"/>
        <rFont val="新細明體"/>
        <family val="1"/>
        <charset val="136"/>
      </rPr>
      <t>函數計算每期償還金額</t>
    </r>
  </si>
  <si>
    <r>
      <t>o</t>
    </r>
    <r>
      <rPr>
        <sz val="12"/>
        <color rgb="FF000000"/>
        <rFont val="新細明體"/>
        <family val="1"/>
        <charset val="136"/>
      </rPr>
      <t>建立</t>
    </r>
    <r>
      <rPr>
        <b/>
        <sz val="12"/>
        <color rgb="FFCC0000"/>
        <rFont val="新細明體"/>
        <family val="1"/>
        <charset val="136"/>
      </rPr>
      <t>雙變數運算列表</t>
    </r>
    <r>
      <rPr>
        <sz val="12"/>
        <color rgb="FF000000"/>
        <rFont val="新細明體"/>
        <family val="1"/>
        <charset val="136"/>
      </rPr>
      <t>以便評估貸款組合</t>
    </r>
  </si>
  <si>
    <r>
      <t>o</t>
    </r>
    <r>
      <rPr>
        <sz val="12"/>
        <color rgb="FF000000"/>
        <rFont val="新細明體"/>
        <family val="1"/>
        <charset val="136"/>
      </rPr>
      <t xml:space="preserve">用 </t>
    </r>
    <r>
      <rPr>
        <sz val="12"/>
        <color rgb="FF000000"/>
        <rFont val="Verdana"/>
        <family val="2"/>
      </rPr>
      <t xml:space="preserve">IPMT </t>
    </r>
    <r>
      <rPr>
        <sz val="12"/>
        <color rgb="FF000000"/>
        <rFont val="新細明體"/>
        <family val="1"/>
        <charset val="136"/>
      </rPr>
      <t xml:space="preserve">與 </t>
    </r>
    <r>
      <rPr>
        <sz val="12"/>
        <color rgb="FF000000"/>
        <rFont val="Verdana"/>
        <family val="2"/>
      </rPr>
      <t xml:space="preserve">PPMT </t>
    </r>
    <r>
      <rPr>
        <sz val="12"/>
        <color rgb="FF000000"/>
        <rFont val="新細明體"/>
        <family val="1"/>
        <charset val="136"/>
      </rPr>
      <t>函數計算各期還款中的利息與本金</t>
    </r>
  </si>
  <si>
    <r>
      <t>o</t>
    </r>
    <r>
      <rPr>
        <sz val="12"/>
        <color rgb="FF000000"/>
        <rFont val="新細明體"/>
        <family val="1"/>
        <charset val="136"/>
      </rPr>
      <t>利用</t>
    </r>
    <r>
      <rPr>
        <b/>
        <sz val="12"/>
        <color rgb="FFCC0000"/>
        <rFont val="新細明體"/>
        <family val="1"/>
        <charset val="136"/>
      </rPr>
      <t>目標搜尋</t>
    </r>
    <r>
      <rPr>
        <sz val="12"/>
        <color rgb="FF000000"/>
        <rFont val="新細明體"/>
        <family val="1"/>
        <charset val="136"/>
      </rPr>
      <t>評估貸款上限</t>
    </r>
  </si>
  <si>
    <r>
      <t>o</t>
    </r>
    <r>
      <rPr>
        <sz val="12"/>
        <color rgb="FF000000"/>
        <rFont val="新細明體"/>
        <family val="1"/>
        <charset val="136"/>
      </rPr>
      <t>計算寬限期與非寬限期的應付利息與貸款</t>
    </r>
  </si>
  <si>
    <r>
      <t>o</t>
    </r>
    <r>
      <rPr>
        <sz val="12"/>
        <color rgb="FF000000"/>
        <rFont val="新細明體"/>
        <family val="1"/>
        <charset val="136"/>
      </rPr>
      <t xml:space="preserve">用 </t>
    </r>
    <r>
      <rPr>
        <sz val="12"/>
        <color rgb="FF000000"/>
        <rFont val="Verdana"/>
        <family val="2"/>
      </rPr>
      <t xml:space="preserve">CUMPRINC </t>
    </r>
    <r>
      <rPr>
        <sz val="12"/>
        <color rgb="FF000000"/>
        <rFont val="新細明體"/>
        <family val="1"/>
        <charset val="136"/>
      </rPr>
      <t>函數計算累積償還本金</t>
    </r>
  </si>
  <si>
    <t>購屋貸款計劃</t>
  </si>
  <si>
    <r>
      <t>o</t>
    </r>
    <r>
      <rPr>
        <sz val="12"/>
        <color rgb="FF000000"/>
        <rFont val="Verdana"/>
        <family val="2"/>
      </rPr>
      <t xml:space="preserve">CUMPRINC </t>
    </r>
    <r>
      <rPr>
        <sz val="12"/>
        <color rgb="FF000000"/>
        <rFont val="新細明體"/>
        <family val="1"/>
        <charset val="136"/>
      </rPr>
      <t xml:space="preserve">函數可傳回開始期數到結束期數間所繳付的本金累計值其格式為： </t>
    </r>
  </si>
  <si>
    <r>
      <t>n</t>
    </r>
    <r>
      <rPr>
        <b/>
        <sz val="12"/>
        <color rgb="FFCC0000"/>
        <rFont val="Verdana"/>
        <family val="2"/>
      </rPr>
      <t>Rate</t>
    </r>
    <r>
      <rPr>
        <b/>
        <sz val="12"/>
        <color rgb="FFCC0000"/>
        <rFont val="新細明體"/>
        <family val="1"/>
        <charset val="136"/>
      </rPr>
      <t>：</t>
    </r>
    <r>
      <rPr>
        <sz val="12"/>
        <color rgb="FF000000"/>
        <rFont val="新細明體"/>
        <family val="1"/>
        <charset val="136"/>
      </rPr>
      <t>各期的利率</t>
    </r>
  </si>
  <si>
    <r>
      <t>n</t>
    </r>
    <r>
      <rPr>
        <b/>
        <sz val="12"/>
        <color rgb="FFCC0000"/>
        <rFont val="Verdana"/>
        <family val="2"/>
      </rPr>
      <t>Nper</t>
    </r>
    <r>
      <rPr>
        <b/>
        <sz val="12"/>
        <color rgb="FFCC0000"/>
        <rFont val="新細明體"/>
        <family val="1"/>
        <charset val="136"/>
      </rPr>
      <t>：</t>
    </r>
    <r>
      <rPr>
        <sz val="12"/>
        <color rgb="FF000000"/>
        <rFont val="新細明體"/>
        <family val="1"/>
        <charset val="136"/>
      </rPr>
      <t>付款的總期數</t>
    </r>
  </si>
  <si>
    <r>
      <t>n</t>
    </r>
    <r>
      <rPr>
        <b/>
        <sz val="12"/>
        <color rgb="FFCC0000"/>
        <rFont val="Verdana"/>
        <family val="2"/>
      </rPr>
      <t>Pv</t>
    </r>
    <r>
      <rPr>
        <b/>
        <sz val="12"/>
        <color rgb="FFCC0000"/>
        <rFont val="新細明體"/>
        <family val="1"/>
        <charset val="136"/>
      </rPr>
      <t>：</t>
    </r>
    <r>
      <rPr>
        <sz val="12"/>
        <color rgb="FF000000"/>
        <rFont val="新細明體"/>
        <family val="1"/>
        <charset val="136"/>
      </rPr>
      <t>年金淨現值</t>
    </r>
  </si>
  <si>
    <r>
      <t>n</t>
    </r>
    <r>
      <rPr>
        <b/>
        <sz val="12"/>
        <color rgb="FFCC0000"/>
        <rFont val="Verdana"/>
        <family val="2"/>
      </rPr>
      <t>Start_period</t>
    </r>
    <r>
      <rPr>
        <b/>
        <sz val="12"/>
        <color rgb="FFCC0000"/>
        <rFont val="新細明體"/>
        <family val="1"/>
        <charset val="136"/>
      </rPr>
      <t>：</t>
    </r>
    <r>
      <rPr>
        <sz val="12"/>
        <color rgb="FF000000"/>
        <rFont val="新細明體"/>
        <family val="1"/>
        <charset val="136"/>
      </rPr>
      <t>要計算的開始付款期數</t>
    </r>
  </si>
  <si>
    <r>
      <t>n</t>
    </r>
    <r>
      <rPr>
        <b/>
        <sz val="12"/>
        <color rgb="FFCC0000"/>
        <rFont val="Verdana"/>
        <family val="2"/>
      </rPr>
      <t>End_period</t>
    </r>
    <r>
      <rPr>
        <b/>
        <sz val="12"/>
        <color rgb="FFCC0000"/>
        <rFont val="新細明體"/>
        <family val="1"/>
        <charset val="136"/>
      </rPr>
      <t>：</t>
    </r>
    <r>
      <rPr>
        <sz val="12"/>
        <color rgb="FF000000"/>
        <rFont val="新細明體"/>
        <family val="1"/>
        <charset val="136"/>
      </rPr>
      <t>要計算的結束付款期數</t>
    </r>
  </si>
  <si>
    <r>
      <t>n</t>
    </r>
    <r>
      <rPr>
        <b/>
        <sz val="12"/>
        <color rgb="FFCC0000"/>
        <rFont val="Verdana"/>
        <family val="2"/>
      </rPr>
      <t>Type</t>
    </r>
    <r>
      <rPr>
        <b/>
        <sz val="12"/>
        <color rgb="FFCC0000"/>
        <rFont val="新細明體"/>
        <family val="1"/>
        <charset val="136"/>
      </rPr>
      <t>：</t>
    </r>
    <r>
      <rPr>
        <sz val="12"/>
        <color rgb="FF000000"/>
        <rFont val="新細明體"/>
        <family val="1"/>
        <charset val="136"/>
      </rPr>
      <t xml:space="preserve">為一邏輯值，當 </t>
    </r>
    <r>
      <rPr>
        <sz val="12"/>
        <color rgb="FF000000"/>
        <rFont val="Verdana"/>
        <family val="2"/>
      </rPr>
      <t xml:space="preserve">Type </t>
    </r>
    <r>
      <rPr>
        <sz val="12"/>
        <color rgb="FF000000"/>
        <rFont val="新細明體"/>
        <family val="1"/>
        <charset val="136"/>
      </rPr>
      <t xml:space="preserve">為 </t>
    </r>
    <r>
      <rPr>
        <sz val="12"/>
        <color rgb="FF000000"/>
        <rFont val="Verdana"/>
        <family val="2"/>
      </rPr>
      <t xml:space="preserve">1 </t>
    </r>
    <r>
      <rPr>
        <sz val="12"/>
        <color rgb="FF000000"/>
        <rFont val="新細明體"/>
        <family val="1"/>
        <charset val="136"/>
      </rPr>
      <t xml:space="preserve">時，代表每期期初付款；為 </t>
    </r>
    <r>
      <rPr>
        <sz val="12"/>
        <color rgb="FF000000"/>
        <rFont val="Verdana"/>
        <family val="2"/>
      </rPr>
      <t xml:space="preserve">0 </t>
    </r>
    <r>
      <rPr>
        <sz val="12"/>
        <color rgb="FF000000"/>
        <rFont val="新細明體"/>
        <family val="1"/>
        <charset val="136"/>
      </rPr>
      <t xml:space="preserve">時，代表每期期末付款若不填則以 </t>
    </r>
    <r>
      <rPr>
        <sz val="12"/>
        <color rgb="FF000000"/>
        <rFont val="Verdana"/>
        <family val="2"/>
      </rPr>
      <t xml:space="preserve">0 </t>
    </r>
    <r>
      <rPr>
        <sz val="12"/>
        <color rgb="FF000000"/>
        <rFont val="新細明體"/>
        <family val="1"/>
        <charset val="136"/>
      </rPr>
      <t xml:space="preserve">代替 </t>
    </r>
  </si>
  <si>
    <r>
      <t>n</t>
    </r>
    <r>
      <rPr>
        <sz val="12"/>
        <color indexed="12"/>
        <rFont val="Times New Roman"/>
        <family val="1"/>
      </rPr>
      <t xml:space="preserve">Rate </t>
    </r>
    <r>
      <rPr>
        <sz val="12"/>
        <color indexed="12"/>
        <rFont val="新細明體"/>
        <family val="1"/>
        <charset val="136"/>
      </rPr>
      <t xml:space="preserve">為各期的利率。 </t>
    </r>
  </si>
  <si>
    <r>
      <t>n</t>
    </r>
    <r>
      <rPr>
        <sz val="12"/>
        <color indexed="12"/>
        <rFont val="Times New Roman"/>
        <family val="1"/>
      </rPr>
      <t xml:space="preserve">Nper </t>
    </r>
    <r>
      <rPr>
        <sz val="12"/>
        <color indexed="12"/>
        <rFont val="新細明體"/>
        <family val="1"/>
        <charset val="136"/>
      </rPr>
      <t xml:space="preserve">為付款的總期數。 </t>
    </r>
  </si>
  <si>
    <r>
      <t>n</t>
    </r>
    <r>
      <rPr>
        <sz val="12"/>
        <color indexed="12"/>
        <rFont val="Times New Roman"/>
        <family val="1"/>
      </rPr>
      <t xml:space="preserve">Fv </t>
    </r>
    <r>
      <rPr>
        <sz val="12"/>
        <color indexed="12"/>
        <rFont val="新細明體"/>
        <family val="1"/>
        <charset val="136"/>
      </rPr>
      <t xml:space="preserve">為最後一次付款以後，所能獲得的現金餘額。 </t>
    </r>
  </si>
  <si>
    <r>
      <t>n</t>
    </r>
    <r>
      <rPr>
        <sz val="12"/>
        <color indexed="12"/>
        <rFont val="Times New Roman"/>
        <family val="1"/>
      </rPr>
      <t xml:space="preserve">Type </t>
    </r>
    <r>
      <rPr>
        <sz val="12"/>
        <color indexed="12"/>
        <rFont val="新細明體"/>
        <family val="1"/>
        <charset val="136"/>
      </rPr>
      <t>為一邏輯值，當為</t>
    </r>
    <r>
      <rPr>
        <sz val="12"/>
        <color indexed="12"/>
        <rFont val="Times New Roman"/>
        <family val="1"/>
      </rPr>
      <t xml:space="preserve"> 1 </t>
    </r>
    <r>
      <rPr>
        <sz val="12"/>
        <color indexed="12"/>
        <rFont val="新細明體"/>
        <family val="1"/>
        <charset val="136"/>
      </rPr>
      <t>時，代表每期期初付款；當為</t>
    </r>
    <r>
      <rPr>
        <sz val="12"/>
        <color indexed="12"/>
        <rFont val="Times New Roman"/>
        <family val="1"/>
      </rPr>
      <t xml:space="preserve"> 0 </t>
    </r>
    <r>
      <rPr>
        <sz val="12"/>
        <color indexed="12"/>
        <rFont val="新細明體"/>
        <family val="1"/>
        <charset val="136"/>
      </rPr>
      <t xml:space="preserve">時，代表每期期末付款。 </t>
    </r>
  </si>
  <si>
    <r>
      <t>n</t>
    </r>
    <r>
      <rPr>
        <sz val="12"/>
        <color indexed="12"/>
        <rFont val="Times New Roman"/>
        <family val="1"/>
      </rPr>
      <t xml:space="preserve">FV </t>
    </r>
    <r>
      <rPr>
        <sz val="12"/>
        <color indexed="8"/>
        <rFont val="新細明體"/>
        <family val="1"/>
        <charset val="136"/>
      </rPr>
      <t>函數是用來計算未來值的函數。透過它，可評估參與某種投資時最後可獲得的淨值。</t>
    </r>
    <r>
      <rPr>
        <sz val="12"/>
        <color indexed="12"/>
        <rFont val="Times New Roman"/>
        <family val="1"/>
      </rPr>
      <t>FV</t>
    </r>
    <r>
      <rPr>
        <sz val="12"/>
        <color indexed="8"/>
        <rFont val="Times New Roman"/>
        <family val="1"/>
      </rPr>
      <t xml:space="preserve"> </t>
    </r>
    <r>
      <rPr>
        <sz val="12"/>
        <color indexed="8"/>
        <rFont val="新細明體"/>
        <family val="1"/>
        <charset val="136"/>
      </rPr>
      <t xml:space="preserve">函數的格式為： </t>
    </r>
  </si>
  <si>
    <r>
      <t>n</t>
    </r>
    <r>
      <rPr>
        <sz val="12"/>
        <color indexed="12"/>
        <rFont val="Times New Roman"/>
        <family val="1"/>
      </rPr>
      <t xml:space="preserve">Pmt </t>
    </r>
    <r>
      <rPr>
        <sz val="12"/>
        <color indexed="12"/>
        <rFont val="新細明體"/>
        <family val="1"/>
        <charset val="136"/>
      </rPr>
      <t xml:space="preserve">為各期所應給付的固定金額。 </t>
    </r>
  </si>
  <si>
    <r>
      <t>n</t>
    </r>
    <r>
      <rPr>
        <sz val="12"/>
        <color indexed="12"/>
        <rFont val="Times New Roman"/>
        <family val="1"/>
      </rPr>
      <t xml:space="preserve">Pv </t>
    </r>
    <r>
      <rPr>
        <sz val="12"/>
        <color indexed="12"/>
        <rFont val="新細明體"/>
        <family val="1"/>
        <charset val="136"/>
      </rPr>
      <t>為年金淨現值。此欄若不填則以</t>
    </r>
    <r>
      <rPr>
        <sz val="12"/>
        <color indexed="12"/>
        <rFont val="Times New Roman"/>
        <family val="1"/>
      </rPr>
      <t xml:space="preserve"> 0 </t>
    </r>
    <r>
      <rPr>
        <sz val="12"/>
        <color indexed="12"/>
        <rFont val="新細明體"/>
        <family val="1"/>
        <charset val="136"/>
      </rPr>
      <t xml:space="preserve">代替。 </t>
    </r>
  </si>
  <si>
    <r>
      <t>n</t>
    </r>
    <r>
      <rPr>
        <sz val="12"/>
        <color indexed="12"/>
        <rFont val="Times New Roman"/>
        <family val="1"/>
      </rPr>
      <t xml:space="preserve">Type </t>
    </r>
    <r>
      <rPr>
        <sz val="12"/>
        <color indexed="12"/>
        <rFont val="新細明體"/>
        <family val="1"/>
        <charset val="136"/>
      </rPr>
      <t>為一邏輯值，當為</t>
    </r>
    <r>
      <rPr>
        <sz val="12"/>
        <color indexed="12"/>
        <rFont val="Times New Roman"/>
        <family val="1"/>
      </rPr>
      <t xml:space="preserve"> 1 </t>
    </r>
    <r>
      <rPr>
        <sz val="12"/>
        <color indexed="12"/>
        <rFont val="新細明體"/>
        <family val="1"/>
        <charset val="136"/>
      </rPr>
      <t>時，代表每期期初付款；當為</t>
    </r>
    <r>
      <rPr>
        <sz val="12"/>
        <color indexed="12"/>
        <rFont val="Times New Roman"/>
        <family val="1"/>
      </rPr>
      <t xml:space="preserve"> 0 </t>
    </r>
    <r>
      <rPr>
        <sz val="12"/>
        <color indexed="12"/>
        <rFont val="新細明體"/>
        <family val="1"/>
        <charset val="136"/>
      </rPr>
      <t>時，代表每期期末付款。此欄若不填則以</t>
    </r>
    <r>
      <rPr>
        <sz val="12"/>
        <color indexed="12"/>
        <rFont val="Times New Roman"/>
        <family val="1"/>
      </rPr>
      <t xml:space="preserve"> 0 </t>
    </r>
    <r>
      <rPr>
        <sz val="12"/>
        <color indexed="12"/>
        <rFont val="新細明體"/>
        <family val="1"/>
        <charset val="136"/>
      </rPr>
      <t xml:space="preserve">代替。 </t>
    </r>
  </si>
  <si>
    <t>運算列表，算出不同外幣利率的本利和</t>
  </si>
  <si>
    <t>資料&gt;模擬分析/運算列表</t>
  </si>
  <si>
    <r>
      <t>n</t>
    </r>
    <r>
      <rPr>
        <sz val="12"/>
        <color indexed="12"/>
        <rFont val="Times New Roman"/>
        <family val="1"/>
      </rPr>
      <t xml:space="preserve">PMT </t>
    </r>
    <r>
      <rPr>
        <sz val="12"/>
        <color indexed="8"/>
        <rFont val="新細明體"/>
        <family val="1"/>
        <charset val="136"/>
      </rPr>
      <t>函數可幫我們計算在固定期數、固定利率的情況下，每期要償還的錢。</t>
    </r>
    <r>
      <rPr>
        <sz val="12"/>
        <color indexed="12"/>
        <rFont val="Times New Roman"/>
        <family val="1"/>
      </rPr>
      <t/>
    </r>
    <phoneticPr fontId="3" type="noConversion"/>
  </si>
  <si>
    <r>
      <t>PMT</t>
    </r>
    <r>
      <rPr>
        <sz val="12"/>
        <rFont val="新細明體"/>
        <family val="1"/>
        <charset val="136"/>
      </rPr>
      <t xml:space="preserve"> </t>
    </r>
    <r>
      <rPr>
        <sz val="12"/>
        <color indexed="16"/>
        <rFont val="細明體"/>
        <family val="3"/>
        <charset val="136"/>
      </rPr>
      <t>函數的格式為：</t>
    </r>
    <r>
      <rPr>
        <sz val="12"/>
        <color indexed="16"/>
        <rFont val="Wingdings"/>
        <charset val="2"/>
      </rPr>
      <t xml:space="preserve"> </t>
    </r>
    <phoneticPr fontId="3" type="noConversion"/>
  </si>
  <si>
    <r>
      <t>n</t>
    </r>
    <r>
      <rPr>
        <sz val="12"/>
        <color indexed="12"/>
        <rFont val="Times New Roman"/>
        <family val="1"/>
      </rPr>
      <t xml:space="preserve">Rate </t>
    </r>
    <r>
      <rPr>
        <sz val="12"/>
        <color indexed="12"/>
        <rFont val="新細明體"/>
        <family val="1"/>
        <charset val="136"/>
      </rPr>
      <t xml:space="preserve">為各期的利率。 </t>
    </r>
    <phoneticPr fontId="3" type="noConversion"/>
  </si>
  <si>
    <r>
      <t>n</t>
    </r>
    <r>
      <rPr>
        <sz val="12"/>
        <color indexed="12"/>
        <rFont val="Times New Roman"/>
        <family val="1"/>
      </rPr>
      <t xml:space="preserve">Pv </t>
    </r>
    <r>
      <rPr>
        <sz val="12"/>
        <color indexed="12"/>
        <rFont val="新細明體"/>
        <family val="1"/>
        <charset val="136"/>
      </rPr>
      <t xml:space="preserve">為未來各期年金的總淨值，即貸款總金額。 </t>
    </r>
  </si>
  <si>
    <r>
      <t>n</t>
    </r>
    <r>
      <rPr>
        <sz val="12"/>
        <color indexed="12"/>
        <rFont val="Times New Roman"/>
        <family val="1"/>
      </rPr>
      <t xml:space="preserve">Type </t>
    </r>
    <r>
      <rPr>
        <sz val="12"/>
        <color indexed="12"/>
        <rFont val="新細明體"/>
        <family val="1"/>
        <charset val="136"/>
      </rPr>
      <t>為一邏輯值，當為</t>
    </r>
    <r>
      <rPr>
        <sz val="12"/>
        <color indexed="12"/>
        <rFont val="Times New Roman"/>
        <family val="1"/>
      </rPr>
      <t xml:space="preserve"> 1 </t>
    </r>
    <r>
      <rPr>
        <sz val="12"/>
        <color indexed="12"/>
        <rFont val="新細明體"/>
        <family val="1"/>
        <charset val="136"/>
      </rPr>
      <t>時，代表每期期初付款；當為</t>
    </r>
    <r>
      <rPr>
        <sz val="12"/>
        <color indexed="12"/>
        <rFont val="Times New Roman"/>
        <family val="1"/>
      </rPr>
      <t xml:space="preserve"> 0 </t>
    </r>
    <r>
      <rPr>
        <sz val="12"/>
        <color indexed="12"/>
        <rFont val="新細明體"/>
        <family val="1"/>
        <charset val="136"/>
      </rPr>
      <t>時，代表每期期末付款。</t>
    </r>
  </si>
  <si>
    <r>
      <t>o</t>
    </r>
    <r>
      <rPr>
        <sz val="12"/>
        <color rgb="FF000000"/>
        <rFont val="Verdana"/>
        <family val="2"/>
      </rPr>
      <t xml:space="preserve">CUMPRINC </t>
    </r>
    <r>
      <rPr>
        <sz val="12"/>
        <color rgb="FF000000"/>
        <rFont val="新細明體"/>
        <family val="1"/>
        <charset val="136"/>
      </rPr>
      <t xml:space="preserve">函數可傳回開始期數到結束期數間所繳付的本金累計值其格式為： </t>
    </r>
    <phoneticPr fontId="3" type="noConversion"/>
  </si>
  <si>
    <t>o目前銀行購屋貸款</t>
  </si>
  <si>
    <t>n年利率是 3.5%</t>
  </si>
  <si>
    <t>n貸款 360 萬元</t>
  </si>
  <si>
    <t>n償還年限是 20 年</t>
  </si>
  <si>
    <t>o算每一個月得償還銀行多少錢</t>
  </si>
  <si>
    <t>o可利用 PMT 函數計算出結果</t>
  </si>
  <si>
    <t>每期還款</t>
  </si>
  <si>
    <t>每期還款</t>
    <phoneticPr fontId="3" type="noConversion"/>
  </si>
  <si>
    <t>o已經計算出每期償還的金額</t>
  </si>
  <si>
    <t>o想瞭解一下各期還款中有多少是利息、多少是本金</t>
  </si>
  <si>
    <t>o此時可以透過 IPMT 函數與 PPMT 函數分別計算出來</t>
  </si>
  <si>
    <t>oIPMT 函數可傳回當付款方式為定期、定額及固定利率時，某期的應付利息其格式為：</t>
  </si>
  <si>
    <t xml:space="preserve">oPPMT 函數可傳回每期付款金額及利率皆固定時，某期付款的本金金額其格式為  </t>
  </si>
  <si>
    <r>
      <t>n</t>
    </r>
    <r>
      <rPr>
        <sz val="12"/>
        <color indexed="12"/>
        <rFont val="Times New Roman"/>
        <family val="1"/>
      </rPr>
      <t>NPER</t>
    </r>
    <r>
      <rPr>
        <sz val="12"/>
        <color indexed="8"/>
        <rFont val="Times New Roman"/>
        <family val="1"/>
      </rPr>
      <t xml:space="preserve"> </t>
    </r>
    <r>
      <rPr>
        <sz val="12"/>
        <color indexed="8"/>
        <rFont val="新細明體"/>
        <family val="1"/>
        <charset val="136"/>
      </rPr>
      <t>函數是指每期投入相同金額，在固定利率的情形下，計算欲達到某一投資金額的期數。</t>
    </r>
    <r>
      <rPr>
        <sz val="12"/>
        <color indexed="12"/>
        <rFont val="Times New Roman"/>
        <family val="1"/>
      </rPr>
      <t xml:space="preserve">NPER </t>
    </r>
    <r>
      <rPr>
        <sz val="12"/>
        <color indexed="8"/>
        <rFont val="新細明體"/>
        <family val="1"/>
        <charset val="136"/>
      </rPr>
      <t xml:space="preserve">函數的格式為： </t>
    </r>
  </si>
  <si>
    <r>
      <t>n</t>
    </r>
    <r>
      <rPr>
        <sz val="12"/>
        <color indexed="12"/>
        <rFont val="Times New Roman"/>
        <family val="1"/>
      </rPr>
      <t xml:space="preserve">Pv </t>
    </r>
    <r>
      <rPr>
        <sz val="12"/>
        <color indexed="12"/>
        <rFont val="新細明體"/>
        <family val="1"/>
        <charset val="136"/>
      </rPr>
      <t xml:space="preserve">為未來各期年金現值的總合。 </t>
    </r>
  </si>
  <si>
    <r>
      <t>n</t>
    </r>
    <r>
      <rPr>
        <sz val="12"/>
        <color indexed="12"/>
        <rFont val="Times New Roman"/>
        <family val="1"/>
      </rPr>
      <t xml:space="preserve">Fv </t>
    </r>
    <r>
      <rPr>
        <sz val="12"/>
        <color indexed="12"/>
        <rFont val="新細明體"/>
        <family val="1"/>
        <charset val="136"/>
      </rPr>
      <t xml:space="preserve">為最後一次付款後，所能獲得的現金餘額。 </t>
    </r>
  </si>
  <si>
    <r>
      <t>資料</t>
    </r>
    <r>
      <rPr>
        <sz val="12"/>
        <color rgb="FF000000"/>
        <rFont val="新細明體"/>
        <family val="1"/>
        <charset val="136"/>
      </rPr>
      <t>頁次/</t>
    </r>
    <r>
      <rPr>
        <b/>
        <sz val="12"/>
        <color rgb="FFCC0000"/>
        <rFont val="新細明體"/>
        <family val="1"/>
        <charset val="136"/>
      </rPr>
      <t>工具</t>
    </r>
    <r>
      <rPr>
        <sz val="12"/>
        <color rgb="FF000000"/>
        <rFont val="新細明體"/>
        <family val="1"/>
        <charset val="136"/>
      </rPr>
      <t>區的</t>
    </r>
    <r>
      <rPr>
        <b/>
        <sz val="12"/>
        <color rgb="FFCC0000"/>
        <rFont val="新細明體"/>
        <family val="1"/>
        <charset val="136"/>
      </rPr>
      <t>模擬分析</t>
    </r>
    <r>
      <rPr>
        <sz val="12"/>
        <color rgb="FF000000"/>
        <rFont val="新細明體"/>
        <family val="1"/>
        <charset val="136"/>
      </rPr>
      <t>鈕/執行『</t>
    </r>
    <r>
      <rPr>
        <b/>
        <sz val="12"/>
        <color rgb="FFCC0000"/>
        <rFont val="新細明體"/>
        <family val="1"/>
        <charset val="136"/>
      </rPr>
      <t>目標搜尋</t>
    </r>
    <r>
      <rPr>
        <sz val="12"/>
        <color rgb="FF000000"/>
        <rFont val="新細明體"/>
        <family val="1"/>
        <charset val="136"/>
      </rPr>
      <t>』命令</t>
    </r>
    <phoneticPr fontId="3" type="noConversion"/>
  </si>
  <si>
    <t>o假設目前銀行的貸款年利率是 3.5%</t>
  </si>
  <si>
    <t>o陳先生希望可以在 20 年內還完所有的貸款</t>
  </si>
  <si>
    <t>o由於剛剛從貸款金額 380 萬元算出每期需償還 22,038 元</t>
  </si>
  <si>
    <t>o但是陳先生希望每期貸款能控制在 2 萬元</t>
  </si>
  <si>
    <r>
      <t xml:space="preserve">如果想算算每月償還 </t>
    </r>
    <r>
      <rPr>
        <sz val="12"/>
        <color rgb="FF000000"/>
        <rFont val="Verdana"/>
        <family val="2"/>
      </rPr>
      <t xml:space="preserve">15,000 </t>
    </r>
    <r>
      <rPr>
        <sz val="12"/>
        <color rgb="FF000000"/>
        <rFont val="新細明體"/>
        <family val="1"/>
        <charset val="136"/>
      </rPr>
      <t>元時的可貸款上限，請再執行一次『</t>
    </r>
    <r>
      <rPr>
        <b/>
        <sz val="12"/>
        <color rgb="FFCC0000"/>
        <rFont val="新細明體"/>
        <family val="1"/>
        <charset val="136"/>
      </rPr>
      <t>目標搜尋</t>
    </r>
    <r>
      <rPr>
        <sz val="12"/>
        <color rgb="FF000000"/>
        <rFont val="新細明體"/>
        <family val="1"/>
        <charset val="136"/>
      </rPr>
      <t>』命令</t>
    </r>
    <phoneticPr fontId="3" type="noConversion"/>
  </si>
  <si>
    <t>如果想算算每月償還 15,000 元時的可貸款上限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</si>
</sst>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6" formatCode="&quot;$&quot;#,##0;[Red]\-&quot;$&quot;#,##0"/>
    <numFmt numFmtId="8" formatCode="&quot;$&quot;#,##0.00;[Red]\-&quot;$&quot;#,##0.00"/>
    <numFmt numFmtId="44" formatCode="_-&quot;$&quot;* #,##0.00_-;\-&quot;$&quot;* #,##0.00_-;_-&quot;$&quot;* &quot;-&quot;??_-;_-@_-"/>
    <numFmt numFmtId="176" formatCode="_-&quot;$&quot;* #,##0_-;\-&quot;$&quot;* #,##0_-;_-&quot;$&quot;* &quot;-&quot;??_-;_-@_-"/>
    <numFmt numFmtId="177" formatCode="&quot;$&quot;#,##0"/>
    <numFmt numFmtId="178" formatCode="0.0%"/>
    <numFmt numFmtId="179" formatCode="0_);[Red]\(0\)"/>
    <numFmt numFmtId="180" formatCode="&quot;$&quot;#,##0_);[Red]\(&quot;$&quot;#,##0\)"/>
    <numFmt numFmtId="181" formatCode="&quot;$&quot;#,##0.00"/>
  </numFmts>
  <fonts count="33">
    <font>
      <sz val="12"/>
      <name val="新細明體"/>
      <family val="1"/>
      <charset val="136"/>
    </font>
    <font>
      <sz val="12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9"/>
      <name val="新細明體"/>
      <family val="1"/>
      <charset val="136"/>
    </font>
    <font>
      <sz val="12"/>
      <color indexed="62"/>
      <name val="新細明體"/>
      <family val="1"/>
      <charset val="136"/>
    </font>
    <font>
      <sz val="12"/>
      <color indexed="17"/>
      <name val="新細明體"/>
      <family val="1"/>
      <charset val="136"/>
    </font>
    <font>
      <sz val="12"/>
      <color theme="0"/>
      <name val="新細明體"/>
      <family val="1"/>
      <charset val="136"/>
    </font>
    <font>
      <sz val="12"/>
      <color indexed="60"/>
      <name val="新細明體"/>
      <family val="1"/>
      <charset val="136"/>
    </font>
    <font>
      <b/>
      <sz val="12"/>
      <color indexed="42"/>
      <name val="新細明體"/>
      <family val="1"/>
      <charset val="136"/>
    </font>
    <font>
      <sz val="12"/>
      <color indexed="42"/>
      <name val="新細明體"/>
      <family val="1"/>
      <charset val="136"/>
    </font>
    <font>
      <b/>
      <sz val="12"/>
      <color indexed="43"/>
      <name val="新細明體"/>
      <family val="1"/>
      <charset val="136"/>
    </font>
    <font>
      <sz val="12"/>
      <color indexed="43"/>
      <name val="新細明體"/>
      <family val="1"/>
      <charset val="136"/>
    </font>
    <font>
      <b/>
      <sz val="12"/>
      <name val="新細明體"/>
      <family val="1"/>
      <charset val="136"/>
    </font>
    <font>
      <sz val="12"/>
      <color rgb="FFCC0000"/>
      <name val="Wingdings"/>
      <charset val="2"/>
    </font>
    <font>
      <sz val="12"/>
      <color rgb="FF000000"/>
      <name val="新細明體"/>
      <family val="1"/>
      <charset val="136"/>
    </font>
    <font>
      <sz val="12"/>
      <color rgb="FF000000"/>
      <name val="Verdana"/>
      <family val="2"/>
    </font>
    <font>
      <b/>
      <sz val="12"/>
      <color rgb="FFCC0000"/>
      <name val="新細明體"/>
      <family val="1"/>
      <charset val="136"/>
    </font>
    <font>
      <b/>
      <sz val="16"/>
      <color rgb="FF000000"/>
      <name val="新細明體"/>
      <family val="1"/>
      <charset val="136"/>
    </font>
    <font>
      <b/>
      <sz val="12"/>
      <color rgb="FFCC0000"/>
      <name val="Verdana"/>
      <family val="2"/>
    </font>
    <font>
      <sz val="12"/>
      <color indexed="16"/>
      <name val="Wingdings"/>
      <charset val="2"/>
    </font>
    <font>
      <sz val="12"/>
      <color indexed="12"/>
      <name val="Times New Roman"/>
      <family val="1"/>
    </font>
    <font>
      <sz val="12"/>
      <color indexed="8"/>
      <name val="新細明體"/>
      <family val="1"/>
      <charset val="136"/>
    </font>
    <font>
      <sz val="12"/>
      <color indexed="52"/>
      <name val="Wingdings"/>
      <charset val="2"/>
    </font>
    <font>
      <sz val="12"/>
      <color indexed="12"/>
      <name val="新細明體"/>
      <family val="1"/>
      <charset val="136"/>
    </font>
    <font>
      <sz val="12"/>
      <color indexed="8"/>
      <name val="Times New Roman"/>
      <family val="1"/>
    </font>
    <font>
      <b/>
      <sz val="14"/>
      <name val="新細明體"/>
      <family val="1"/>
      <charset val="136"/>
    </font>
    <font>
      <b/>
      <sz val="14"/>
      <color indexed="62"/>
      <name val="新細明體"/>
      <family val="1"/>
      <charset val="136"/>
    </font>
    <font>
      <sz val="12"/>
      <color indexed="16"/>
      <name val="細明體"/>
      <family val="3"/>
      <charset val="136"/>
    </font>
    <font>
      <b/>
      <sz val="12"/>
      <color rgb="FF0070C0"/>
      <name val="新細明體"/>
      <family val="1"/>
      <charset val="136"/>
    </font>
    <font>
      <b/>
      <sz val="12"/>
      <color theme="9" tint="-0.499984740745262"/>
      <name val="新細明體"/>
      <family val="1"/>
      <charset val="136"/>
    </font>
    <font>
      <b/>
      <sz val="14"/>
      <color theme="9" tint="-0.499984740745262"/>
      <name val="新細明體"/>
      <family val="1"/>
      <charset val="136"/>
    </font>
    <font>
      <sz val="12"/>
      <name val="標楷體"/>
      <family val="4"/>
      <charset val="136"/>
    </font>
    <font>
      <sz val="12"/>
      <color rgb="FF0070C0"/>
      <name val="標楷體"/>
      <family val="4"/>
      <charset val="136"/>
    </font>
  </fonts>
  <fills count="17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indexed="64"/>
      </patternFill>
    </fill>
  </fills>
  <borders count="63">
    <border>
      <left/>
      <right/>
      <top/>
      <bottom/>
      <diagonal/>
    </border>
    <border>
      <left style="thick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ck">
        <color indexed="55"/>
      </right>
      <top style="thin">
        <color indexed="55"/>
      </top>
      <bottom style="thin">
        <color indexed="55"/>
      </bottom>
      <diagonal/>
    </border>
    <border>
      <left style="thick">
        <color indexed="55"/>
      </left>
      <right style="thin">
        <color indexed="55"/>
      </right>
      <top style="thin">
        <color indexed="55"/>
      </top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ck">
        <color indexed="55"/>
      </bottom>
      <diagonal/>
    </border>
    <border>
      <left style="thin">
        <color indexed="55"/>
      </left>
      <right style="thick">
        <color indexed="55"/>
      </right>
      <top style="thin">
        <color indexed="55"/>
      </top>
      <bottom style="thick">
        <color indexed="55"/>
      </bottom>
      <diagonal/>
    </border>
    <border>
      <left style="thick">
        <color indexed="55"/>
      </left>
      <right style="thin">
        <color indexed="55"/>
      </right>
      <top style="thick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 style="thin">
        <color indexed="55"/>
      </bottom>
      <diagonal/>
    </border>
    <border>
      <left style="thin">
        <color indexed="55"/>
      </left>
      <right style="thick">
        <color indexed="55"/>
      </right>
      <top style="thick">
        <color indexed="55"/>
      </top>
      <bottom style="thin">
        <color indexed="55"/>
      </bottom>
      <diagonal/>
    </border>
    <border>
      <left style="thick">
        <color indexed="55"/>
      </left>
      <right/>
      <top style="thin">
        <color indexed="55"/>
      </top>
      <bottom style="thin">
        <color indexed="55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 style="thick">
        <color indexed="55"/>
      </right>
      <top style="thin">
        <color indexed="55"/>
      </top>
      <bottom style="thin">
        <color indexed="55"/>
      </bottom>
      <diagonal/>
    </border>
    <border>
      <left style="medium">
        <color indexed="32"/>
      </left>
      <right style="thin">
        <color indexed="32"/>
      </right>
      <top style="medium">
        <color indexed="32"/>
      </top>
      <bottom style="thin">
        <color indexed="32"/>
      </bottom>
      <diagonal/>
    </border>
    <border>
      <left style="thin">
        <color indexed="32"/>
      </left>
      <right style="thin">
        <color indexed="32"/>
      </right>
      <top style="medium">
        <color indexed="32"/>
      </top>
      <bottom style="thin">
        <color indexed="32"/>
      </bottom>
      <diagonal/>
    </border>
    <border>
      <left style="thin">
        <color indexed="32"/>
      </left>
      <right style="medium">
        <color indexed="32"/>
      </right>
      <top style="medium">
        <color indexed="32"/>
      </top>
      <bottom style="thin">
        <color indexed="32"/>
      </bottom>
      <diagonal/>
    </border>
    <border>
      <left style="medium">
        <color indexed="32"/>
      </left>
      <right style="thin">
        <color indexed="32"/>
      </right>
      <top style="thin">
        <color indexed="32"/>
      </top>
      <bottom style="thin">
        <color indexed="32"/>
      </bottom>
      <diagonal/>
    </border>
    <border>
      <left style="thin">
        <color indexed="32"/>
      </left>
      <right style="thin">
        <color indexed="32"/>
      </right>
      <top style="thin">
        <color indexed="32"/>
      </top>
      <bottom style="thin">
        <color indexed="32"/>
      </bottom>
      <diagonal/>
    </border>
    <border>
      <left style="thin">
        <color indexed="32"/>
      </left>
      <right style="medium">
        <color indexed="32"/>
      </right>
      <top style="thin">
        <color indexed="32"/>
      </top>
      <bottom style="thin">
        <color indexed="32"/>
      </bottom>
      <diagonal/>
    </border>
    <border>
      <left style="thin">
        <color indexed="32"/>
      </left>
      <right style="thin">
        <color indexed="52"/>
      </right>
      <top style="thin">
        <color indexed="32"/>
      </top>
      <bottom style="thin">
        <color indexed="52"/>
      </bottom>
      <diagonal/>
    </border>
    <border>
      <left style="thin">
        <color indexed="52"/>
      </left>
      <right style="thin">
        <color indexed="52"/>
      </right>
      <top style="thin">
        <color indexed="32"/>
      </top>
      <bottom style="thin">
        <color indexed="52"/>
      </bottom>
      <diagonal/>
    </border>
    <border>
      <left style="thin">
        <color indexed="52"/>
      </left>
      <right style="medium">
        <color indexed="32"/>
      </right>
      <top style="thin">
        <color indexed="32"/>
      </top>
      <bottom style="thin">
        <color indexed="52"/>
      </bottom>
      <diagonal/>
    </border>
    <border>
      <left style="thin">
        <color indexed="32"/>
      </left>
      <right style="thin">
        <color indexed="52"/>
      </right>
      <top style="thin">
        <color indexed="52"/>
      </top>
      <bottom style="thin">
        <color indexed="52"/>
      </bottom>
      <diagonal/>
    </border>
    <border>
      <left style="thin">
        <color indexed="52"/>
      </left>
      <right style="thin">
        <color indexed="52"/>
      </right>
      <top style="thin">
        <color indexed="52"/>
      </top>
      <bottom style="thin">
        <color indexed="52"/>
      </bottom>
      <diagonal/>
    </border>
    <border>
      <left style="thin">
        <color indexed="52"/>
      </left>
      <right style="medium">
        <color indexed="32"/>
      </right>
      <top style="thin">
        <color indexed="52"/>
      </top>
      <bottom style="thin">
        <color indexed="52"/>
      </bottom>
      <diagonal/>
    </border>
    <border>
      <left style="medium">
        <color indexed="32"/>
      </left>
      <right style="thin">
        <color indexed="32"/>
      </right>
      <top style="thin">
        <color indexed="32"/>
      </top>
      <bottom style="medium">
        <color indexed="32"/>
      </bottom>
      <diagonal/>
    </border>
    <border>
      <left style="thin">
        <color indexed="32"/>
      </left>
      <right style="thin">
        <color indexed="32"/>
      </right>
      <top style="thin">
        <color indexed="32"/>
      </top>
      <bottom style="medium">
        <color indexed="32"/>
      </bottom>
      <diagonal/>
    </border>
    <border>
      <left style="thin">
        <color indexed="32"/>
      </left>
      <right style="thin">
        <color indexed="52"/>
      </right>
      <top style="thin">
        <color indexed="52"/>
      </top>
      <bottom style="medium">
        <color indexed="32"/>
      </bottom>
      <diagonal/>
    </border>
    <border>
      <left style="thin">
        <color indexed="52"/>
      </left>
      <right style="thin">
        <color indexed="52"/>
      </right>
      <top style="thin">
        <color indexed="52"/>
      </top>
      <bottom style="medium">
        <color indexed="32"/>
      </bottom>
      <diagonal/>
    </border>
    <border>
      <left style="thin">
        <color indexed="52"/>
      </left>
      <right style="medium">
        <color indexed="32"/>
      </right>
      <top style="thin">
        <color indexed="52"/>
      </top>
      <bottom style="medium">
        <color indexed="32"/>
      </bottom>
      <diagonal/>
    </border>
    <border>
      <left style="thin">
        <color indexed="32"/>
      </left>
      <right style="medium">
        <color indexed="32"/>
      </right>
      <top style="thin">
        <color indexed="32"/>
      </top>
      <bottom style="medium">
        <color indexed="32"/>
      </bottom>
      <diagonal/>
    </border>
    <border>
      <left style="medium">
        <color indexed="60"/>
      </left>
      <right/>
      <top style="medium">
        <color indexed="60"/>
      </top>
      <bottom style="medium">
        <color indexed="60"/>
      </bottom>
      <diagonal/>
    </border>
    <border>
      <left/>
      <right style="medium">
        <color indexed="60"/>
      </right>
      <top style="medium">
        <color indexed="60"/>
      </top>
      <bottom style="medium">
        <color indexed="60"/>
      </bottom>
      <diagonal/>
    </border>
    <border>
      <left style="medium">
        <color indexed="60"/>
      </left>
      <right/>
      <top style="medium">
        <color indexed="60"/>
      </top>
      <bottom/>
      <diagonal/>
    </border>
    <border>
      <left/>
      <right style="medium">
        <color indexed="60"/>
      </right>
      <top style="medium">
        <color indexed="60"/>
      </top>
      <bottom/>
      <diagonal/>
    </border>
    <border>
      <left style="medium">
        <color indexed="60"/>
      </left>
      <right style="thin">
        <color indexed="60"/>
      </right>
      <top style="medium">
        <color indexed="60"/>
      </top>
      <bottom style="thin">
        <color indexed="60"/>
      </bottom>
      <diagonal/>
    </border>
    <border>
      <left style="thin">
        <color indexed="60"/>
      </left>
      <right style="medium">
        <color indexed="60"/>
      </right>
      <top style="medium">
        <color indexed="60"/>
      </top>
      <bottom style="thin">
        <color indexed="60"/>
      </bottom>
      <diagonal/>
    </border>
    <border>
      <left style="medium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60"/>
      </left>
      <right style="medium">
        <color indexed="60"/>
      </right>
      <top style="thin">
        <color indexed="60"/>
      </top>
      <bottom style="thin">
        <color indexed="60"/>
      </bottom>
      <diagonal/>
    </border>
    <border>
      <left style="medium">
        <color indexed="60"/>
      </left>
      <right style="thin">
        <color indexed="60"/>
      </right>
      <top style="thin">
        <color indexed="60"/>
      </top>
      <bottom style="medium">
        <color indexed="60"/>
      </bottom>
      <diagonal/>
    </border>
    <border>
      <left style="thin">
        <color indexed="60"/>
      </left>
      <right style="medium">
        <color indexed="60"/>
      </right>
      <top style="thin">
        <color indexed="60"/>
      </top>
      <bottom style="medium">
        <color indexed="6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2"/>
      </left>
      <right/>
      <top style="thin">
        <color indexed="64"/>
      </top>
      <bottom/>
      <diagonal/>
    </border>
    <border>
      <left style="thin">
        <color indexed="22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22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64"/>
      </bottom>
      <diagonal/>
    </border>
    <border>
      <left style="thin">
        <color indexed="22"/>
      </left>
      <right style="thin">
        <color indexed="64"/>
      </right>
      <top style="thin">
        <color indexed="2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64"/>
      </top>
      <bottom/>
      <diagonal/>
    </border>
    <border>
      <left style="thin">
        <color indexed="22"/>
      </left>
      <right/>
      <top style="thin">
        <color indexed="64"/>
      </top>
      <bottom style="thin">
        <color indexed="22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22"/>
      </right>
      <top style="thin">
        <color indexed="22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22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22"/>
      </left>
      <right/>
      <top style="thin">
        <color indexed="22"/>
      </top>
      <bottom/>
      <diagonal/>
    </border>
    <border>
      <left style="thin">
        <color indexed="22"/>
      </left>
      <right style="thin">
        <color indexed="8"/>
      </right>
      <top style="thin">
        <color indexed="22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6">
    <xf numFmtId="0" fontId="0" fillId="0" borderId="0">
      <alignment vertical="center"/>
    </xf>
    <xf numFmtId="44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>
      <alignment vertical="center"/>
    </xf>
    <xf numFmtId="0" fontId="1" fillId="0" borderId="0"/>
  </cellStyleXfs>
  <cellXfs count="138">
    <xf numFmtId="0" fontId="0" fillId="0" borderId="0" xfId="0">
      <alignment vertical="center"/>
    </xf>
    <xf numFmtId="0" fontId="0" fillId="2" borderId="1" xfId="0" applyFill="1" applyBorder="1">
      <alignment vertical="center"/>
    </xf>
    <xf numFmtId="0" fontId="0" fillId="2" borderId="2" xfId="0" applyFill="1" applyBorder="1">
      <alignment vertical="center"/>
    </xf>
    <xf numFmtId="176" fontId="0" fillId="2" borderId="3" xfId="1" applyNumberFormat="1" applyFont="1" applyFill="1" applyBorder="1">
      <alignment vertical="center"/>
    </xf>
    <xf numFmtId="0" fontId="0" fillId="0" borderId="1" xfId="0" applyBorder="1">
      <alignment vertical="center"/>
    </xf>
    <xf numFmtId="0" fontId="0" fillId="0" borderId="2" xfId="0" applyBorder="1">
      <alignment vertical="center"/>
    </xf>
    <xf numFmtId="176" fontId="0" fillId="0" borderId="3" xfId="1" applyNumberFormat="1" applyFont="1" applyBorder="1">
      <alignment vertical="center"/>
    </xf>
    <xf numFmtId="0" fontId="0" fillId="3" borderId="1" xfId="0" applyFill="1" applyBorder="1">
      <alignment vertical="center"/>
    </xf>
    <xf numFmtId="0" fontId="0" fillId="3" borderId="2" xfId="0" applyFill="1" applyBorder="1">
      <alignment vertical="center"/>
    </xf>
    <xf numFmtId="176" fontId="0" fillId="3" borderId="3" xfId="1" applyNumberFormat="1" applyFont="1" applyFill="1" applyBorder="1">
      <alignment vertical="center"/>
    </xf>
    <xf numFmtId="0" fontId="0" fillId="0" borderId="1" xfId="0" applyFill="1" applyBorder="1">
      <alignment vertical="center"/>
    </xf>
    <xf numFmtId="176" fontId="0" fillId="0" borderId="2" xfId="1" applyNumberFormat="1" applyFont="1" applyFill="1" applyBorder="1">
      <alignment vertical="center"/>
    </xf>
    <xf numFmtId="176" fontId="0" fillId="0" borderId="3" xfId="1" applyNumberFormat="1" applyFont="1" applyFill="1" applyBorder="1">
      <alignment vertical="center"/>
    </xf>
    <xf numFmtId="0" fontId="0" fillId="0" borderId="2" xfId="0" applyNumberFormat="1" applyFill="1" applyBorder="1">
      <alignment vertical="center"/>
    </xf>
    <xf numFmtId="10" fontId="0" fillId="0" borderId="2" xfId="0" applyNumberFormat="1" applyFill="1" applyBorder="1">
      <alignment vertical="center"/>
    </xf>
    <xf numFmtId="0" fontId="0" fillId="4" borderId="1" xfId="0" applyFill="1" applyBorder="1">
      <alignment vertical="center"/>
    </xf>
    <xf numFmtId="0" fontId="0" fillId="4" borderId="2" xfId="0" applyFill="1" applyBorder="1">
      <alignment vertical="center"/>
    </xf>
    <xf numFmtId="176" fontId="0" fillId="4" borderId="3" xfId="1" applyNumberFormat="1" applyFont="1" applyFill="1" applyBorder="1">
      <alignment vertical="center"/>
    </xf>
    <xf numFmtId="0" fontId="0" fillId="0" borderId="3" xfId="0" applyBorder="1">
      <alignment vertical="center"/>
    </xf>
    <xf numFmtId="0" fontId="0" fillId="5" borderId="4" xfId="0" applyFill="1" applyBorder="1">
      <alignment vertical="center"/>
    </xf>
    <xf numFmtId="0" fontId="0" fillId="5" borderId="5" xfId="0" applyFill="1" applyBorder="1">
      <alignment vertical="center"/>
    </xf>
    <xf numFmtId="176" fontId="0" fillId="5" borderId="6" xfId="0" applyNumberFormat="1" applyFill="1" applyBorder="1">
      <alignment vertical="center"/>
    </xf>
    <xf numFmtId="0" fontId="0" fillId="0" borderId="0" xfId="0" applyAlignment="1">
      <alignment horizontal="center" vertical="center"/>
    </xf>
    <xf numFmtId="10" fontId="0" fillId="0" borderId="0" xfId="0" applyNumberFormat="1">
      <alignment vertical="center"/>
    </xf>
    <xf numFmtId="176" fontId="0" fillId="0" borderId="0" xfId="1" applyNumberFormat="1" applyFont="1">
      <alignment vertical="center"/>
    </xf>
    <xf numFmtId="8" fontId="0" fillId="0" borderId="0" xfId="0" applyNumberFormat="1">
      <alignment vertical="center"/>
    </xf>
    <xf numFmtId="8" fontId="0" fillId="0" borderId="13" xfId="0" applyNumberFormat="1" applyBorder="1">
      <alignment vertical="center"/>
    </xf>
    <xf numFmtId="0" fontId="0" fillId="0" borderId="14" xfId="0" applyFill="1" applyBorder="1" applyAlignment="1">
      <alignment horizontal="center" vertical="center"/>
    </xf>
    <xf numFmtId="0" fontId="0" fillId="0" borderId="16" xfId="0" applyBorder="1">
      <alignment vertical="center"/>
    </xf>
    <xf numFmtId="6" fontId="0" fillId="0" borderId="17" xfId="0" applyNumberFormat="1" applyBorder="1">
      <alignment vertical="center"/>
    </xf>
    <xf numFmtId="6" fontId="4" fillId="8" borderId="17" xfId="1" applyNumberFormat="1" applyFont="1" applyFill="1" applyBorder="1">
      <alignment vertical="center"/>
    </xf>
    <xf numFmtId="6" fontId="4" fillId="8" borderId="18" xfId="1" applyNumberFormat="1" applyFont="1" applyFill="1" applyBorder="1">
      <alignment vertical="center"/>
    </xf>
    <xf numFmtId="0" fontId="4" fillId="8" borderId="17" xfId="0" applyNumberFormat="1" applyFont="1" applyFill="1" applyBorder="1">
      <alignment vertical="center"/>
    </xf>
    <xf numFmtId="6" fontId="5" fillId="4" borderId="19" xfId="0" applyNumberFormat="1" applyFont="1" applyFill="1" applyBorder="1">
      <alignment vertical="center"/>
    </xf>
    <xf numFmtId="6" fontId="5" fillId="4" borderId="20" xfId="0" applyNumberFormat="1" applyFont="1" applyFill="1" applyBorder="1">
      <alignment vertical="center"/>
    </xf>
    <xf numFmtId="6" fontId="5" fillId="4" borderId="21" xfId="1" applyNumberFormat="1" applyFont="1" applyFill="1" applyBorder="1">
      <alignment vertical="center"/>
    </xf>
    <xf numFmtId="6" fontId="5" fillId="4" borderId="22" xfId="0" applyNumberFormat="1" applyFont="1" applyFill="1" applyBorder="1">
      <alignment vertical="center"/>
    </xf>
    <xf numFmtId="6" fontId="5" fillId="4" borderId="23" xfId="0" applyNumberFormat="1" applyFont="1" applyFill="1" applyBorder="1">
      <alignment vertical="center"/>
    </xf>
    <xf numFmtId="6" fontId="5" fillId="4" borderId="24" xfId="1" applyNumberFormat="1" applyFont="1" applyFill="1" applyBorder="1">
      <alignment vertical="center"/>
    </xf>
    <xf numFmtId="0" fontId="4" fillId="8" borderId="26" xfId="0" applyNumberFormat="1" applyFont="1" applyFill="1" applyBorder="1">
      <alignment vertical="center"/>
    </xf>
    <xf numFmtId="6" fontId="5" fillId="4" borderId="27" xfId="0" applyNumberFormat="1" applyFont="1" applyFill="1" applyBorder="1">
      <alignment vertical="center"/>
    </xf>
    <xf numFmtId="6" fontId="5" fillId="4" borderId="28" xfId="0" applyNumberFormat="1" applyFont="1" applyFill="1" applyBorder="1">
      <alignment vertical="center"/>
    </xf>
    <xf numFmtId="6" fontId="5" fillId="4" borderId="29" xfId="0" applyNumberFormat="1" applyFont="1" applyFill="1" applyBorder="1">
      <alignment vertical="center"/>
    </xf>
    <xf numFmtId="8" fontId="6" fillId="9" borderId="13" xfId="0" applyNumberFormat="1" applyFont="1" applyFill="1" applyBorder="1" applyAlignment="1">
      <alignment horizontal="center" vertical="center"/>
    </xf>
    <xf numFmtId="0" fontId="6" fillId="9" borderId="14" xfId="0" applyFont="1" applyFill="1" applyBorder="1" applyAlignment="1">
      <alignment horizontal="center" vertical="center"/>
    </xf>
    <xf numFmtId="0" fontId="6" fillId="9" borderId="15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 vertical="center"/>
    </xf>
    <xf numFmtId="6" fontId="0" fillId="10" borderId="17" xfId="0" applyNumberFormat="1" applyFont="1" applyFill="1" applyBorder="1">
      <alignment vertical="center"/>
    </xf>
    <xf numFmtId="6" fontId="0" fillId="0" borderId="17" xfId="0" applyNumberFormat="1" applyFont="1" applyBorder="1">
      <alignment vertical="center"/>
    </xf>
    <xf numFmtId="6" fontId="0" fillId="10" borderId="18" xfId="0" applyNumberFormat="1" applyFont="1" applyFill="1" applyBorder="1">
      <alignment vertical="center"/>
    </xf>
    <xf numFmtId="0" fontId="2" fillId="7" borderId="16" xfId="0" applyFont="1" applyFill="1" applyBorder="1" applyAlignment="1">
      <alignment horizontal="center" vertical="center" wrapText="1"/>
    </xf>
    <xf numFmtId="0" fontId="2" fillId="7" borderId="25" xfId="0" applyFont="1" applyFill="1" applyBorder="1" applyAlignment="1">
      <alignment horizontal="center" vertical="center"/>
    </xf>
    <xf numFmtId="6" fontId="0" fillId="10" borderId="26" xfId="0" applyNumberFormat="1" applyFont="1" applyFill="1" applyBorder="1">
      <alignment vertical="center"/>
    </xf>
    <xf numFmtId="6" fontId="0" fillId="0" borderId="26" xfId="0" applyNumberFormat="1" applyFont="1" applyBorder="1">
      <alignment vertical="center"/>
    </xf>
    <xf numFmtId="6" fontId="0" fillId="10" borderId="30" xfId="0" applyNumberFormat="1" applyFont="1" applyFill="1" applyBorder="1">
      <alignment vertical="center"/>
    </xf>
    <xf numFmtId="6" fontId="0" fillId="0" borderId="0" xfId="0" applyNumberFormat="1">
      <alignment vertical="center"/>
    </xf>
    <xf numFmtId="0" fontId="1" fillId="11" borderId="35" xfId="0" applyFont="1" applyFill="1" applyBorder="1" applyAlignment="1">
      <alignment horizontal="center" vertical="center"/>
    </xf>
    <xf numFmtId="176" fontId="1" fillId="11" borderId="36" xfId="1" applyNumberFormat="1" applyFont="1" applyFill="1" applyBorder="1">
      <alignment vertical="center"/>
    </xf>
    <xf numFmtId="0" fontId="1" fillId="11" borderId="37" xfId="0" applyFont="1" applyFill="1" applyBorder="1" applyAlignment="1">
      <alignment horizontal="center" vertical="center"/>
    </xf>
    <xf numFmtId="10" fontId="1" fillId="11" borderId="38" xfId="2" applyNumberFormat="1" applyFont="1" applyFill="1" applyBorder="1">
      <alignment vertical="center"/>
    </xf>
    <xf numFmtId="0" fontId="1" fillId="11" borderId="38" xfId="0" applyFont="1" applyFill="1" applyBorder="1">
      <alignment vertical="center"/>
    </xf>
    <xf numFmtId="0" fontId="1" fillId="11" borderId="39" xfId="0" applyFont="1" applyFill="1" applyBorder="1" applyAlignment="1">
      <alignment horizontal="center" vertical="center"/>
    </xf>
    <xf numFmtId="0" fontId="1" fillId="11" borderId="40" xfId="0" applyFont="1" applyFill="1" applyBorder="1">
      <alignment vertical="center"/>
    </xf>
    <xf numFmtId="0" fontId="1" fillId="0" borderId="0" xfId="0" applyFont="1" applyAlignment="1">
      <alignment vertical="center"/>
    </xf>
    <xf numFmtId="0" fontId="0" fillId="3" borderId="41" xfId="0" applyFill="1" applyBorder="1" applyAlignment="1">
      <alignment horizontal="left" vertical="center"/>
    </xf>
    <xf numFmtId="0" fontId="0" fillId="3" borderId="42" xfId="0" applyFill="1" applyBorder="1" applyAlignment="1">
      <alignment horizontal="center" vertical="center"/>
    </xf>
    <xf numFmtId="0" fontId="0" fillId="3" borderId="43" xfId="0" applyFill="1" applyBorder="1" applyAlignment="1">
      <alignment horizontal="center" vertical="center"/>
    </xf>
    <xf numFmtId="177" fontId="0" fillId="3" borderId="44" xfId="0" applyNumberFormat="1" applyFill="1" applyBorder="1">
      <alignment vertical="center"/>
    </xf>
    <xf numFmtId="178" fontId="0" fillId="3" borderId="45" xfId="0" applyNumberFormat="1" applyFill="1" applyBorder="1">
      <alignment vertical="center"/>
    </xf>
    <xf numFmtId="0" fontId="0" fillId="3" borderId="46" xfId="0" applyFill="1" applyBorder="1">
      <alignment vertical="center"/>
    </xf>
    <xf numFmtId="0" fontId="0" fillId="3" borderId="48" xfId="0" applyFill="1" applyBorder="1" applyAlignment="1">
      <alignment horizontal="left" vertical="center"/>
    </xf>
    <xf numFmtId="179" fontId="0" fillId="3" borderId="48" xfId="0" applyNumberFormat="1" applyFill="1" applyBorder="1">
      <alignment vertical="center"/>
    </xf>
    <xf numFmtId="0" fontId="0" fillId="3" borderId="49" xfId="0" applyFill="1" applyBorder="1">
      <alignment vertical="center"/>
    </xf>
    <xf numFmtId="0" fontId="0" fillId="0" borderId="50" xfId="0" applyBorder="1">
      <alignment vertical="center"/>
    </xf>
    <xf numFmtId="0" fontId="0" fillId="3" borderId="51" xfId="0" applyFill="1" applyBorder="1" applyAlignment="1">
      <alignment horizontal="left" vertical="center"/>
    </xf>
    <xf numFmtId="177" fontId="0" fillId="3" borderId="52" xfId="0" applyNumberFormat="1" applyFill="1" applyBorder="1">
      <alignment vertical="center"/>
    </xf>
    <xf numFmtId="0" fontId="0" fillId="3" borderId="53" xfId="0" applyFill="1" applyBorder="1">
      <alignment vertical="center"/>
    </xf>
    <xf numFmtId="0" fontId="0" fillId="3" borderId="54" xfId="0" applyFill="1" applyBorder="1">
      <alignment vertical="center"/>
    </xf>
    <xf numFmtId="0" fontId="0" fillId="3" borderId="55" xfId="0" applyFill="1" applyBorder="1">
      <alignment vertical="center"/>
    </xf>
    <xf numFmtId="0" fontId="0" fillId="3" borderId="56" xfId="0" applyFill="1" applyBorder="1">
      <alignment vertical="center"/>
    </xf>
    <xf numFmtId="0" fontId="0" fillId="3" borderId="57" xfId="0" applyFill="1" applyBorder="1" applyAlignment="1">
      <alignment horizontal="left" vertical="center"/>
    </xf>
    <xf numFmtId="179" fontId="0" fillId="3" borderId="57" xfId="0" applyNumberFormat="1" applyFill="1" applyBorder="1">
      <alignment vertical="center"/>
    </xf>
    <xf numFmtId="0" fontId="0" fillId="3" borderId="52" xfId="0" applyFill="1" applyBorder="1">
      <alignment vertical="center"/>
    </xf>
    <xf numFmtId="0" fontId="0" fillId="3" borderId="52" xfId="0" applyFill="1" applyBorder="1" applyAlignment="1">
      <alignment horizontal="left" vertical="center"/>
    </xf>
    <xf numFmtId="177" fontId="0" fillId="3" borderId="57" xfId="0" applyNumberFormat="1" applyFill="1" applyBorder="1">
      <alignment vertical="center"/>
    </xf>
    <xf numFmtId="0" fontId="0" fillId="3" borderId="58" xfId="0" applyFill="1" applyBorder="1">
      <alignment vertical="center"/>
    </xf>
    <xf numFmtId="180" fontId="0" fillId="3" borderId="57" xfId="0" applyNumberFormat="1" applyFill="1" applyBorder="1">
      <alignment vertical="center"/>
    </xf>
    <xf numFmtId="0" fontId="0" fillId="0" borderId="59" xfId="0" applyBorder="1">
      <alignment vertical="center"/>
    </xf>
    <xf numFmtId="0" fontId="0" fillId="3" borderId="60" xfId="0" applyFill="1" applyBorder="1" applyAlignment="1">
      <alignment horizontal="left" vertical="center"/>
    </xf>
    <xf numFmtId="180" fontId="0" fillId="3" borderId="45" xfId="0" applyNumberFormat="1" applyFill="1" applyBorder="1">
      <alignment vertical="center"/>
    </xf>
    <xf numFmtId="0" fontId="0" fillId="3" borderId="61" xfId="0" applyFill="1" applyBorder="1">
      <alignment vertical="center"/>
    </xf>
    <xf numFmtId="0" fontId="0" fillId="0" borderId="62" xfId="0" applyBorder="1">
      <alignment vertical="center"/>
    </xf>
    <xf numFmtId="181" fontId="0" fillId="0" borderId="0" xfId="0" applyNumberFormat="1">
      <alignment vertical="center"/>
    </xf>
    <xf numFmtId="0" fontId="12" fillId="0" borderId="0" xfId="0" applyFont="1" applyAlignment="1">
      <alignment vertical="center"/>
    </xf>
    <xf numFmtId="0" fontId="0" fillId="0" borderId="0" xfId="0" applyAlignment="1">
      <alignment vertical="top"/>
    </xf>
    <xf numFmtId="0" fontId="13" fillId="0" borderId="0" xfId="0" applyFont="1" applyAlignment="1">
      <alignment vertical="top"/>
    </xf>
    <xf numFmtId="0" fontId="17" fillId="0" borderId="0" xfId="0" applyFont="1">
      <alignment vertical="center"/>
    </xf>
    <xf numFmtId="0" fontId="13" fillId="0" borderId="0" xfId="0" applyFont="1" applyAlignment="1">
      <alignment horizontal="left" vertical="top" readingOrder="1"/>
    </xf>
    <xf numFmtId="0" fontId="0" fillId="0" borderId="0" xfId="0" applyAlignment="1">
      <alignment horizontal="left" vertical="center"/>
    </xf>
    <xf numFmtId="0" fontId="19" fillId="0" borderId="0" xfId="0" applyFont="1">
      <alignment vertical="center"/>
    </xf>
    <xf numFmtId="6" fontId="1" fillId="0" borderId="0" xfId="3" applyNumberFormat="1" applyAlignment="1">
      <alignment horizontal="center" vertical="center"/>
    </xf>
    <xf numFmtId="0" fontId="1" fillId="0" borderId="0" xfId="3" applyAlignment="1">
      <alignment horizontal="center" vertical="center"/>
    </xf>
    <xf numFmtId="0" fontId="22" fillId="0" borderId="0" xfId="0" applyFont="1">
      <alignment vertical="center"/>
    </xf>
    <xf numFmtId="0" fontId="25" fillId="0" borderId="0" xfId="0" applyFont="1">
      <alignment vertical="center"/>
    </xf>
    <xf numFmtId="0" fontId="26" fillId="0" borderId="0" xfId="4" applyFont="1">
      <alignment vertical="center"/>
    </xf>
    <xf numFmtId="0" fontId="1" fillId="0" borderId="0" xfId="3" applyAlignment="1">
      <alignment horizontal="left" vertical="center"/>
    </xf>
    <xf numFmtId="6" fontId="0" fillId="14" borderId="17" xfId="0" applyNumberFormat="1" applyFill="1" applyBorder="1">
      <alignment vertical="center"/>
    </xf>
    <xf numFmtId="176" fontId="28" fillId="4" borderId="3" xfId="1" applyNumberFormat="1" applyFont="1" applyFill="1" applyBorder="1">
      <alignment vertical="center"/>
    </xf>
    <xf numFmtId="176" fontId="28" fillId="11" borderId="36" xfId="1" applyNumberFormat="1" applyFont="1" applyFill="1" applyBorder="1">
      <alignment vertical="center"/>
    </xf>
    <xf numFmtId="177" fontId="29" fillId="3" borderId="57" xfId="0" applyNumberFormat="1" applyFont="1" applyFill="1" applyBorder="1">
      <alignment vertical="center"/>
    </xf>
    <xf numFmtId="0" fontId="30" fillId="0" borderId="0" xfId="0" applyFont="1">
      <alignment vertical="center"/>
    </xf>
    <xf numFmtId="0" fontId="31" fillId="0" borderId="0" xfId="0" applyFont="1">
      <alignment vertical="center"/>
    </xf>
    <xf numFmtId="0" fontId="1" fillId="0" borderId="0" xfId="5"/>
    <xf numFmtId="0" fontId="28" fillId="0" borderId="0" xfId="5" applyFont="1"/>
    <xf numFmtId="0" fontId="32" fillId="0" borderId="0" xfId="0" applyFont="1">
      <alignment vertical="center"/>
    </xf>
    <xf numFmtId="0" fontId="6" fillId="15" borderId="14" xfId="0" applyFont="1" applyFill="1" applyBorder="1" applyAlignment="1">
      <alignment horizontal="center" vertical="center"/>
    </xf>
    <xf numFmtId="0" fontId="6" fillId="16" borderId="15" xfId="0" applyFont="1" applyFill="1" applyBorder="1" applyAlignment="1">
      <alignment horizontal="center" vertical="center"/>
    </xf>
    <xf numFmtId="0" fontId="2" fillId="6" borderId="7" xfId="0" applyFont="1" applyFill="1" applyBorder="1" applyAlignment="1">
      <alignment horizontal="center" vertical="center"/>
    </xf>
    <xf numFmtId="0" fontId="2" fillId="6" borderId="8" xfId="0" applyFont="1" applyFill="1" applyBorder="1" applyAlignment="1">
      <alignment horizontal="center" vertical="center"/>
    </xf>
    <xf numFmtId="0" fontId="2" fillId="6" borderId="9" xfId="0" applyFont="1" applyFill="1" applyBorder="1" applyAlignment="1">
      <alignment horizontal="center" vertical="center"/>
    </xf>
    <xf numFmtId="0" fontId="2" fillId="6" borderId="10" xfId="0" applyFont="1" applyFill="1" applyBorder="1" applyAlignment="1">
      <alignment horizontal="center" vertical="center"/>
    </xf>
    <xf numFmtId="0" fontId="2" fillId="6" borderId="11" xfId="0" applyFont="1" applyFill="1" applyBorder="1" applyAlignment="1">
      <alignment horizontal="center" vertical="center"/>
    </xf>
    <xf numFmtId="0" fontId="2" fillId="6" borderId="12" xfId="0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/>
    </xf>
    <xf numFmtId="0" fontId="2" fillId="7" borderId="15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 vertical="center" wrapText="1"/>
    </xf>
    <xf numFmtId="0" fontId="2" fillId="7" borderId="16" xfId="0" applyFont="1" applyFill="1" applyBorder="1" applyAlignment="1">
      <alignment horizontal="center" vertical="center"/>
    </xf>
    <xf numFmtId="0" fontId="2" fillId="7" borderId="25" xfId="0" applyFont="1" applyFill="1" applyBorder="1" applyAlignment="1">
      <alignment horizontal="center" vertical="center"/>
    </xf>
    <xf numFmtId="0" fontId="7" fillId="4" borderId="31" xfId="0" applyFont="1" applyFill="1" applyBorder="1" applyAlignment="1">
      <alignment horizontal="center" vertical="center"/>
    </xf>
    <xf numFmtId="0" fontId="7" fillId="4" borderId="32" xfId="0" applyFont="1" applyFill="1" applyBorder="1" applyAlignment="1">
      <alignment horizontal="center" vertical="center"/>
    </xf>
    <xf numFmtId="0" fontId="7" fillId="11" borderId="33" xfId="0" applyFont="1" applyFill="1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8" fillId="12" borderId="0" xfId="0" applyFont="1" applyFill="1" applyBorder="1" applyAlignment="1">
      <alignment horizontal="center" vertical="center"/>
    </xf>
    <xf numFmtId="0" fontId="9" fillId="12" borderId="47" xfId="0" applyFont="1" applyFill="1" applyBorder="1" applyAlignment="1">
      <alignment horizontal="center" vertical="center"/>
    </xf>
    <xf numFmtId="0" fontId="10" fillId="13" borderId="0" xfId="0" applyFont="1" applyFill="1" applyBorder="1" applyAlignment="1">
      <alignment horizontal="center" vertical="center"/>
    </xf>
    <xf numFmtId="0" fontId="11" fillId="13" borderId="47" xfId="0" applyFont="1" applyFill="1" applyBorder="1" applyAlignment="1">
      <alignment horizontal="center" vertical="center"/>
    </xf>
    <xf numFmtId="0" fontId="16" fillId="0" borderId="0" xfId="0" applyFont="1">
      <alignment vertical="center"/>
    </xf>
    <xf numFmtId="0" fontId="14" fillId="0" borderId="0" xfId="0" applyFont="1">
      <alignment vertical="center"/>
    </xf>
  </cellXfs>
  <cellStyles count="6">
    <cellStyle name="一般" xfId="0" builtinId="0"/>
    <cellStyle name="一般_投資存款" xfId="4"/>
    <cellStyle name="一般_常用公式" xfId="3"/>
    <cellStyle name="一般_範例Ch09-財務" xfId="5"/>
    <cellStyle name="百分比" xfId="2" builtinId="5"/>
    <cellStyle name="貨幣" xfId="1" builtin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3.png"/><Relationship Id="rId4" Type="http://schemas.openxmlformats.org/officeDocument/2006/relationships/image" Target="../media/image1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685799</xdr:colOff>
      <xdr:row>0</xdr:row>
      <xdr:rowOff>0</xdr:rowOff>
    </xdr:from>
    <xdr:to>
      <xdr:col>13</xdr:col>
      <xdr:colOff>9524</xdr:colOff>
      <xdr:row>13</xdr:row>
      <xdr:rowOff>98700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53374" y="0"/>
          <a:ext cx="4124325" cy="28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9</xdr:row>
      <xdr:rowOff>152400</xdr:rowOff>
    </xdr:from>
    <xdr:to>
      <xdr:col>4</xdr:col>
      <xdr:colOff>666750</xdr:colOff>
      <xdr:row>12</xdr:row>
      <xdr:rowOff>142875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2095500"/>
          <a:ext cx="6457950" cy="619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9DDF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EC8BA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142875</xdr:colOff>
      <xdr:row>20</xdr:row>
      <xdr:rowOff>76200</xdr:rowOff>
    </xdr:from>
    <xdr:to>
      <xdr:col>3</xdr:col>
      <xdr:colOff>219075</xdr:colOff>
      <xdr:row>22</xdr:row>
      <xdr:rowOff>209550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324350"/>
          <a:ext cx="5286375" cy="590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9DDF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EC8BA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95250</xdr:colOff>
      <xdr:row>47</xdr:row>
      <xdr:rowOff>28575</xdr:rowOff>
    </xdr:from>
    <xdr:to>
      <xdr:col>3</xdr:col>
      <xdr:colOff>602213</xdr:colOff>
      <xdr:row>49</xdr:row>
      <xdr:rowOff>95249</xdr:rowOff>
    </xdr:to>
    <xdr:pic>
      <xdr:nvPicPr>
        <xdr:cNvPr id="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829675"/>
          <a:ext cx="5717138" cy="485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18</xdr:col>
      <xdr:colOff>312738</xdr:colOff>
      <xdr:row>39</xdr:row>
      <xdr:rowOff>188913</xdr:rowOff>
    </xdr:to>
    <xdr:pic>
      <xdr:nvPicPr>
        <xdr:cNvPr id="8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53375" y="2990850"/>
          <a:ext cx="7856538" cy="55800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36</xdr:row>
      <xdr:rowOff>66675</xdr:rowOff>
    </xdr:from>
    <xdr:to>
      <xdr:col>4</xdr:col>
      <xdr:colOff>103188</xdr:colOff>
      <xdr:row>39</xdr:row>
      <xdr:rowOff>3175</xdr:rowOff>
    </xdr:to>
    <xdr:pic>
      <xdr:nvPicPr>
        <xdr:cNvPr id="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7820025"/>
          <a:ext cx="5875338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42</xdr:row>
      <xdr:rowOff>65088</xdr:rowOff>
    </xdr:from>
    <xdr:to>
      <xdr:col>4</xdr:col>
      <xdr:colOff>198438</xdr:colOff>
      <xdr:row>45</xdr:row>
      <xdr:rowOff>31750</xdr:rowOff>
    </xdr:to>
    <xdr:pic>
      <xdr:nvPicPr>
        <xdr:cNvPr id="1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075738"/>
          <a:ext cx="5951538" cy="5953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59</xdr:row>
      <xdr:rowOff>76200</xdr:rowOff>
    </xdr:from>
    <xdr:to>
      <xdr:col>3</xdr:col>
      <xdr:colOff>447675</xdr:colOff>
      <xdr:row>62</xdr:row>
      <xdr:rowOff>66675</xdr:rowOff>
    </xdr:to>
    <xdr:pic>
      <xdr:nvPicPr>
        <xdr:cNvPr id="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2649200"/>
          <a:ext cx="5562600" cy="619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9DDF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EC8BA"/>
                </a:outerShdw>
              </a:effectLst>
            </a14:hiddenEffects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47625</xdr:colOff>
      <xdr:row>0</xdr:row>
      <xdr:rowOff>95250</xdr:rowOff>
    </xdr:from>
    <xdr:to>
      <xdr:col>13</xdr:col>
      <xdr:colOff>333375</xdr:colOff>
      <xdr:row>3</xdr:row>
      <xdr:rowOff>76200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95250"/>
          <a:ext cx="6457950" cy="619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9DDF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EC8BA"/>
                </a:outerShdw>
              </a:effectLst>
            </a14:hiddenEffects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66675</xdr:colOff>
      <xdr:row>10</xdr:row>
      <xdr:rowOff>66675</xdr:rowOff>
    </xdr:from>
    <xdr:to>
      <xdr:col>14</xdr:col>
      <xdr:colOff>552450</xdr:colOff>
      <xdr:row>13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5" y="2181225"/>
          <a:ext cx="5286375" cy="590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9DDF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EC8BA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1</xdr:colOff>
      <xdr:row>24</xdr:row>
      <xdr:rowOff>85725</xdr:rowOff>
    </xdr:from>
    <xdr:to>
      <xdr:col>15</xdr:col>
      <xdr:colOff>563078</xdr:colOff>
      <xdr:row>38</xdr:row>
      <xdr:rowOff>32025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5248275"/>
          <a:ext cx="6049477" cy="28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12</xdr:row>
      <xdr:rowOff>161925</xdr:rowOff>
    </xdr:from>
    <xdr:to>
      <xdr:col>15</xdr:col>
      <xdr:colOff>388938</xdr:colOff>
      <xdr:row>15</xdr:row>
      <xdr:rowOff>98425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8950" y="2057400"/>
          <a:ext cx="5875338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9525</xdr:colOff>
      <xdr:row>18</xdr:row>
      <xdr:rowOff>198438</xdr:rowOff>
    </xdr:from>
    <xdr:to>
      <xdr:col>15</xdr:col>
      <xdr:colOff>474663</xdr:colOff>
      <xdr:row>21</xdr:row>
      <xdr:rowOff>165100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8475" y="3351213"/>
          <a:ext cx="5951538" cy="5953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28575</xdr:colOff>
      <xdr:row>7</xdr:row>
      <xdr:rowOff>161925</xdr:rowOff>
    </xdr:from>
    <xdr:to>
      <xdr:col>14</xdr:col>
      <xdr:colOff>514350</xdr:colOff>
      <xdr:row>10</xdr:row>
      <xdr:rowOff>123825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7525" y="1638300"/>
          <a:ext cx="5286375" cy="590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9DDF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EC8BA"/>
                </a:outerShdw>
              </a:effectLst>
            </a14:hiddenEffects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2</xdr:row>
      <xdr:rowOff>19050</xdr:rowOff>
    </xdr:from>
    <xdr:to>
      <xdr:col>10</xdr:col>
      <xdr:colOff>495300</xdr:colOff>
      <xdr:row>4</xdr:row>
      <xdr:rowOff>190500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2825" y="276225"/>
          <a:ext cx="5286375" cy="590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9DDF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EC8BA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3</xdr:col>
      <xdr:colOff>19051</xdr:colOff>
      <xdr:row>12</xdr:row>
      <xdr:rowOff>106982</xdr:rowOff>
    </xdr:from>
    <xdr:to>
      <xdr:col>9</xdr:col>
      <xdr:colOff>142875</xdr:colOff>
      <xdr:row>20</xdr:row>
      <xdr:rowOff>205768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2351" y="3126407"/>
          <a:ext cx="4238624" cy="18132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28575</xdr:colOff>
      <xdr:row>22</xdr:row>
      <xdr:rowOff>95204</xdr:rowOff>
    </xdr:from>
    <xdr:to>
      <xdr:col>9</xdr:col>
      <xdr:colOff>209549</xdr:colOff>
      <xdr:row>34</xdr:row>
      <xdr:rowOff>9523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5219654"/>
          <a:ext cx="4295774" cy="2428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</xdr:colOff>
      <xdr:row>36</xdr:row>
      <xdr:rowOff>96634</xdr:rowOff>
    </xdr:from>
    <xdr:to>
      <xdr:col>10</xdr:col>
      <xdr:colOff>85725</xdr:colOff>
      <xdr:row>50</xdr:row>
      <xdr:rowOff>133349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2825" y="7945234"/>
          <a:ext cx="4876800" cy="2970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28575</xdr:colOff>
      <xdr:row>7</xdr:row>
      <xdr:rowOff>123825</xdr:rowOff>
    </xdr:from>
    <xdr:to>
      <xdr:col>11</xdr:col>
      <xdr:colOff>514350</xdr:colOff>
      <xdr:row>10</xdr:row>
      <xdr:rowOff>85725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8150" y="1590675"/>
          <a:ext cx="5286375" cy="590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9DDF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EC8BA"/>
                </a:outerShdw>
              </a:effectLst>
            </a14:hiddenEffects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2</xdr:row>
      <xdr:rowOff>1</xdr:rowOff>
    </xdr:from>
    <xdr:to>
      <xdr:col>13</xdr:col>
      <xdr:colOff>230738</xdr:colOff>
      <xdr:row>4</xdr:row>
      <xdr:rowOff>180975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6350" y="419101"/>
          <a:ext cx="5717138" cy="6000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666750</xdr:colOff>
      <xdr:row>13</xdr:row>
      <xdr:rowOff>114300</xdr:rowOff>
    </xdr:from>
    <xdr:to>
      <xdr:col>11</xdr:col>
      <xdr:colOff>186150</xdr:colOff>
      <xdr:row>30</xdr:row>
      <xdr:rowOff>11776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2838450"/>
          <a:ext cx="4320000" cy="34598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9"/>
  <sheetViews>
    <sheetView topLeftCell="A16" workbookViewId="0">
      <selection activeCell="J68" sqref="J68"/>
    </sheetView>
  </sheetViews>
  <sheetFormatPr defaultRowHeight="16.5"/>
  <cols>
    <col min="1" max="1" width="50.375" style="94" customWidth="1"/>
    <col min="2" max="16384" width="9" style="94"/>
  </cols>
  <sheetData>
    <row r="1" spans="1:3" ht="21">
      <c r="A1" s="96" t="s">
        <v>80</v>
      </c>
    </row>
    <row r="2" spans="1:3">
      <c r="A2" s="95" t="s">
        <v>73</v>
      </c>
    </row>
    <row r="3" spans="1:3">
      <c r="A3" s="95" t="s">
        <v>74</v>
      </c>
    </row>
    <row r="4" spans="1:3">
      <c r="A4" s="95" t="s">
        <v>75</v>
      </c>
    </row>
    <row r="5" spans="1:3">
      <c r="A5" s="95" t="s">
        <v>76</v>
      </c>
    </row>
    <row r="6" spans="1:3">
      <c r="A6" s="95" t="s">
        <v>77</v>
      </c>
    </row>
    <row r="7" spans="1:3">
      <c r="A7" s="95" t="s">
        <v>78</v>
      </c>
    </row>
    <row r="8" spans="1:3">
      <c r="A8" s="95" t="s">
        <v>79</v>
      </c>
    </row>
    <row r="10" spans="1:3" customFormat="1">
      <c r="A10" s="98"/>
    </row>
    <row r="11" spans="1:3" customFormat="1">
      <c r="A11" s="98"/>
    </row>
    <row r="12" spans="1:3" customFormat="1">
      <c r="A12" s="98"/>
    </row>
    <row r="13" spans="1:3" customFormat="1"/>
    <row r="14" spans="1:3" s="101" customFormat="1">
      <c r="A14" s="99" t="s">
        <v>92</v>
      </c>
      <c r="B14" s="100"/>
      <c r="C14" s="100"/>
    </row>
    <row r="15" spans="1:3" s="101" customFormat="1">
      <c r="A15" s="102" t="s">
        <v>88</v>
      </c>
    </row>
    <row r="16" spans="1:3" s="101" customFormat="1">
      <c r="A16" s="102" t="s">
        <v>89</v>
      </c>
    </row>
    <row r="17" spans="1:3" s="101" customFormat="1">
      <c r="A17" s="102" t="s">
        <v>93</v>
      </c>
    </row>
    <row r="18" spans="1:3" s="101" customFormat="1">
      <c r="A18" s="102" t="s">
        <v>94</v>
      </c>
    </row>
    <row r="19" spans="1:3" s="101" customFormat="1">
      <c r="A19" s="102" t="s">
        <v>95</v>
      </c>
    </row>
    <row r="20" spans="1:3" customFormat="1"/>
    <row r="21" spans="1:3" customFormat="1"/>
    <row r="22" spans="1:3" customFormat="1" ht="19.5">
      <c r="A22" s="103"/>
    </row>
    <row r="23" spans="1:3" customFormat="1" ht="19.5">
      <c r="A23" s="104"/>
    </row>
    <row r="24" spans="1:3" s="101" customFormat="1">
      <c r="A24" s="99" t="s">
        <v>98</v>
      </c>
      <c r="B24" s="100"/>
      <c r="C24" s="100"/>
    </row>
    <row r="25" spans="1:3" s="101" customFormat="1">
      <c r="A25" s="105" t="s">
        <v>99</v>
      </c>
      <c r="B25" s="100"/>
      <c r="C25" s="100"/>
    </row>
    <row r="26" spans="1:3" s="101" customFormat="1">
      <c r="A26" s="102" t="s">
        <v>100</v>
      </c>
    </row>
    <row r="27" spans="1:3" s="101" customFormat="1">
      <c r="A27" s="102" t="s">
        <v>89</v>
      </c>
    </row>
    <row r="28" spans="1:3" s="101" customFormat="1">
      <c r="A28" s="102" t="s">
        <v>101</v>
      </c>
    </row>
    <row r="29" spans="1:3" s="101" customFormat="1">
      <c r="A29" s="102" t="s">
        <v>90</v>
      </c>
    </row>
    <row r="30" spans="1:3" s="101" customFormat="1">
      <c r="A30" s="102" t="s">
        <v>102</v>
      </c>
    </row>
    <row r="31" spans="1:3" s="101" customFormat="1">
      <c r="A31" s="102"/>
    </row>
    <row r="33" spans="1:1" ht="19.5">
      <c r="A33" s="103" t="s">
        <v>96</v>
      </c>
    </row>
    <row r="34" spans="1:1" ht="19.5">
      <c r="A34" s="104" t="s">
        <v>97</v>
      </c>
    </row>
    <row r="36" spans="1:1">
      <c r="A36" s="113" t="s">
        <v>115</v>
      </c>
    </row>
    <row r="42" spans="1:1">
      <c r="A42" s="113" t="s">
        <v>116</v>
      </c>
    </row>
    <row r="47" spans="1:1">
      <c r="A47"/>
    </row>
    <row r="48" spans="1:1">
      <c r="A48"/>
    </row>
    <row r="49" spans="1:1">
      <c r="A49"/>
    </row>
    <row r="50" spans="1:1">
      <c r="A50"/>
    </row>
    <row r="51" spans="1:1">
      <c r="A51" s="97" t="s">
        <v>81</v>
      </c>
    </row>
    <row r="52" spans="1:1">
      <c r="A52" s="97" t="s">
        <v>82</v>
      </c>
    </row>
    <row r="53" spans="1:1">
      <c r="A53" s="97" t="s">
        <v>83</v>
      </c>
    </row>
    <row r="54" spans="1:1">
      <c r="A54" s="97" t="s">
        <v>84</v>
      </c>
    </row>
    <row r="55" spans="1:1">
      <c r="A55" s="97" t="s">
        <v>85</v>
      </c>
    </row>
    <row r="56" spans="1:1">
      <c r="A56" s="97" t="s">
        <v>86</v>
      </c>
    </row>
    <row r="57" spans="1:1">
      <c r="A57" s="97" t="s">
        <v>87</v>
      </c>
    </row>
    <row r="64" spans="1:1">
      <c r="A64" s="99" t="s">
        <v>117</v>
      </c>
    </row>
    <row r="65" spans="1:1">
      <c r="A65" s="102" t="s">
        <v>88</v>
      </c>
    </row>
    <row r="66" spans="1:1">
      <c r="A66" s="102" t="s">
        <v>93</v>
      </c>
    </row>
    <row r="67" spans="1:1">
      <c r="A67" s="102" t="s">
        <v>118</v>
      </c>
    </row>
    <row r="68" spans="1:1">
      <c r="A68" s="102" t="s">
        <v>119</v>
      </c>
    </row>
    <row r="69" spans="1:1">
      <c r="A69" s="102" t="s">
        <v>91</v>
      </c>
    </row>
  </sheetData>
  <phoneticPr fontId="3" type="noConversion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"/>
  <sheetViews>
    <sheetView workbookViewId="0">
      <selection activeCell="E23" sqref="E23"/>
    </sheetView>
  </sheetViews>
  <sheetFormatPr defaultRowHeight="16.5"/>
  <cols>
    <col min="1" max="1" width="16.875" customWidth="1"/>
    <col min="2" max="2" width="13.5" customWidth="1"/>
    <col min="3" max="3" width="16" customWidth="1"/>
  </cols>
  <sheetData>
    <row r="1" spans="1:4">
      <c r="A1" s="132" t="s">
        <v>42</v>
      </c>
      <c r="B1" s="132"/>
      <c r="C1" s="132"/>
      <c r="D1" s="63"/>
    </row>
    <row r="2" spans="1:4">
      <c r="A2" s="64" t="s">
        <v>43</v>
      </c>
      <c r="B2" s="65" t="s">
        <v>5</v>
      </c>
      <c r="C2" s="66" t="s">
        <v>44</v>
      </c>
    </row>
    <row r="3" spans="1:4">
      <c r="A3" s="67">
        <v>3500000</v>
      </c>
      <c r="B3" s="68">
        <v>4.4999999999999998E-2</v>
      </c>
      <c r="C3" s="69">
        <v>20</v>
      </c>
    </row>
    <row r="4" spans="1:4">
      <c r="A4" s="133" t="s">
        <v>45</v>
      </c>
      <c r="B4" s="133"/>
      <c r="C4" s="133"/>
    </row>
    <row r="5" spans="1:4">
      <c r="A5" s="70" t="s">
        <v>47</v>
      </c>
      <c r="B5" s="71"/>
      <c r="C5" s="72"/>
      <c r="D5" s="73"/>
    </row>
    <row r="6" spans="1:4">
      <c r="A6" s="74" t="s">
        <v>49</v>
      </c>
      <c r="B6" s="75"/>
      <c r="C6" s="76"/>
    </row>
    <row r="7" spans="1:4">
      <c r="A7" s="77"/>
      <c r="B7" s="78"/>
      <c r="C7" s="79"/>
    </row>
    <row r="8" spans="1:4">
      <c r="A8" s="133" t="s">
        <v>50</v>
      </c>
      <c r="B8" s="133"/>
      <c r="C8" s="133"/>
    </row>
    <row r="9" spans="1:4">
      <c r="A9" s="80" t="s">
        <v>51</v>
      </c>
      <c r="B9" s="81"/>
      <c r="C9" s="82"/>
      <c r="D9" s="73"/>
    </row>
    <row r="10" spans="1:4">
      <c r="A10" s="83" t="s">
        <v>52</v>
      </c>
      <c r="B10" s="84"/>
      <c r="C10" s="82"/>
      <c r="D10" s="73"/>
    </row>
    <row r="11" spans="1:4">
      <c r="A11" s="77"/>
      <c r="B11" s="85"/>
      <c r="C11" s="69"/>
    </row>
  </sheetData>
  <mergeCells count="3">
    <mergeCell ref="A1:C1"/>
    <mergeCell ref="A4:C4"/>
    <mergeCell ref="A8:C8"/>
  </mergeCells>
  <phoneticPr fontId="3" type="noConversion"/>
  <pageMargins left="0.75" right="0.75" top="1" bottom="1" header="0.5" footer="0.5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E11"/>
  <sheetViews>
    <sheetView workbookViewId="0">
      <selection activeCell="B10" sqref="B10"/>
    </sheetView>
  </sheetViews>
  <sheetFormatPr defaultRowHeight="16.5"/>
  <cols>
    <col min="1" max="1" width="16.875" customWidth="1"/>
    <col min="2" max="2" width="13.5" customWidth="1"/>
    <col min="3" max="3" width="16" customWidth="1"/>
  </cols>
  <sheetData>
    <row r="1" spans="1:5">
      <c r="A1" s="132" t="s">
        <v>41</v>
      </c>
      <c r="B1" s="132"/>
      <c r="C1" s="132"/>
      <c r="D1" s="63"/>
      <c r="E1" s="99" t="s">
        <v>98</v>
      </c>
    </row>
    <row r="2" spans="1:5">
      <c r="A2" s="64" t="s">
        <v>43</v>
      </c>
      <c r="B2" s="65" t="s">
        <v>5</v>
      </c>
      <c r="C2" s="66" t="s">
        <v>44</v>
      </c>
      <c r="E2" s="105" t="s">
        <v>99</v>
      </c>
    </row>
    <row r="3" spans="1:5">
      <c r="A3" s="67">
        <v>3500000</v>
      </c>
      <c r="B3" s="68">
        <v>4.4999999999999998E-2</v>
      </c>
      <c r="C3" s="69">
        <v>20</v>
      </c>
      <c r="E3" s="102" t="s">
        <v>100</v>
      </c>
    </row>
    <row r="4" spans="1:5">
      <c r="A4" s="133" t="s">
        <v>45</v>
      </c>
      <c r="B4" s="133"/>
      <c r="C4" s="133"/>
      <c r="E4" s="102" t="s">
        <v>89</v>
      </c>
    </row>
    <row r="5" spans="1:5">
      <c r="A5" s="70" t="s">
        <v>46</v>
      </c>
      <c r="B5" s="71">
        <v>3</v>
      </c>
      <c r="C5" s="72"/>
      <c r="D5" s="73"/>
      <c r="E5" s="102" t="s">
        <v>101</v>
      </c>
    </row>
    <row r="6" spans="1:5">
      <c r="A6" s="74" t="s">
        <v>48</v>
      </c>
      <c r="B6" s="75">
        <f>A3*(B3/12)</f>
        <v>13125</v>
      </c>
      <c r="C6" s="76"/>
      <c r="E6" s="102" t="s">
        <v>90</v>
      </c>
    </row>
    <row r="7" spans="1:5">
      <c r="A7" s="77"/>
      <c r="B7" s="78"/>
      <c r="C7" s="79"/>
      <c r="E7" s="102" t="s">
        <v>102</v>
      </c>
    </row>
    <row r="8" spans="1:5">
      <c r="A8" s="133" t="s">
        <v>50</v>
      </c>
      <c r="B8" s="133"/>
      <c r="C8" s="133"/>
    </row>
    <row r="9" spans="1:5">
      <c r="A9" s="80" t="s">
        <v>51</v>
      </c>
      <c r="B9" s="81">
        <f>C3-B5</f>
        <v>17</v>
      </c>
      <c r="C9" s="82"/>
      <c r="D9" s="73"/>
    </row>
    <row r="10" spans="1:5">
      <c r="A10" s="83" t="s">
        <v>52</v>
      </c>
      <c r="B10" s="109">
        <f>-PMT(B3/12,B9*12,A3)</f>
        <v>24578.661208108322</v>
      </c>
      <c r="C10" s="82"/>
      <c r="D10" s="73"/>
    </row>
    <row r="11" spans="1:5">
      <c r="A11" s="77"/>
      <c r="B11" s="85"/>
      <c r="C11" s="69"/>
    </row>
  </sheetData>
  <mergeCells count="3">
    <mergeCell ref="A1:C1"/>
    <mergeCell ref="A4:C4"/>
    <mergeCell ref="A8:C8"/>
  </mergeCells>
  <phoneticPr fontId="3" type="noConversion"/>
  <pageMargins left="0.75" right="0.75" top="1" bottom="1" header="0.5" footer="0.5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"/>
  <sheetViews>
    <sheetView zoomScaleNormal="100" workbookViewId="0">
      <selection activeCell="K26" sqref="K26"/>
    </sheetView>
  </sheetViews>
  <sheetFormatPr defaultRowHeight="16.5"/>
  <cols>
    <col min="1" max="1" width="16.875" customWidth="1"/>
    <col min="2" max="2" width="13.5" customWidth="1"/>
    <col min="3" max="3" width="16" customWidth="1"/>
    <col min="4" max="4" width="16.125" customWidth="1"/>
  </cols>
  <sheetData>
    <row r="1" spans="1:4">
      <c r="A1" s="134" t="s">
        <v>53</v>
      </c>
      <c r="B1" s="134"/>
      <c r="C1" s="134"/>
      <c r="D1" s="63"/>
    </row>
    <row r="2" spans="1:4">
      <c r="A2" s="64" t="s">
        <v>43</v>
      </c>
      <c r="B2" s="65" t="s">
        <v>5</v>
      </c>
      <c r="C2" s="66" t="s">
        <v>44</v>
      </c>
    </row>
    <row r="3" spans="1:4">
      <c r="A3" s="67">
        <v>3500000</v>
      </c>
      <c r="B3" s="68">
        <v>4.4999999999999998E-2</v>
      </c>
      <c r="C3" s="69">
        <v>20</v>
      </c>
    </row>
    <row r="4" spans="1:4">
      <c r="A4" s="135" t="s">
        <v>54</v>
      </c>
      <c r="B4" s="135"/>
      <c r="C4" s="135"/>
    </row>
    <row r="5" spans="1:4">
      <c r="A5" s="70" t="s">
        <v>55</v>
      </c>
      <c r="B5" s="71"/>
      <c r="C5" s="72"/>
      <c r="D5" s="73"/>
    </row>
    <row r="6" spans="1:4">
      <c r="A6" s="74" t="s">
        <v>56</v>
      </c>
      <c r="B6" s="75"/>
      <c r="C6" s="76"/>
    </row>
    <row r="7" spans="1:4">
      <c r="A7" s="135" t="s">
        <v>57</v>
      </c>
      <c r="B7" s="135"/>
      <c r="C7" s="135"/>
    </row>
    <row r="8" spans="1:4">
      <c r="A8" s="86" t="s">
        <v>58</v>
      </c>
      <c r="B8" s="86"/>
      <c r="C8" s="82"/>
      <c r="D8" s="87"/>
    </row>
    <row r="9" spans="1:4">
      <c r="A9" s="80" t="s">
        <v>59</v>
      </c>
      <c r="B9" s="86"/>
      <c r="C9" s="82"/>
      <c r="D9" s="73"/>
    </row>
    <row r="10" spans="1:4">
      <c r="A10" s="88" t="s">
        <v>60</v>
      </c>
      <c r="B10" s="89"/>
      <c r="C10" s="90"/>
      <c r="D10" s="73"/>
    </row>
    <row r="11" spans="1:4">
      <c r="A11" s="91"/>
    </row>
    <row r="15" spans="1:4">
      <c r="D15" s="92"/>
    </row>
  </sheetData>
  <mergeCells count="3">
    <mergeCell ref="A1:C1"/>
    <mergeCell ref="A4:C4"/>
    <mergeCell ref="A7:C7"/>
  </mergeCells>
  <phoneticPr fontId="3" type="noConversion"/>
  <pageMargins left="0.75" right="0.75" top="1" bottom="1" header="0.5" footer="0.5"/>
  <pageSetup paperSize="9" orientation="portrait" horizontalDpi="0" verticalDpi="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F15"/>
  <sheetViews>
    <sheetView workbookViewId="0">
      <selection activeCell="F1" sqref="F1"/>
    </sheetView>
  </sheetViews>
  <sheetFormatPr defaultRowHeight="16.5"/>
  <cols>
    <col min="1" max="1" width="16.875" customWidth="1"/>
    <col min="2" max="2" width="13.5" customWidth="1"/>
    <col min="3" max="3" width="16" customWidth="1"/>
    <col min="4" max="4" width="11.375" bestFit="1" customWidth="1"/>
  </cols>
  <sheetData>
    <row r="1" spans="1:6">
      <c r="A1" s="134" t="s">
        <v>61</v>
      </c>
      <c r="B1" s="134"/>
      <c r="C1" s="134"/>
      <c r="D1" s="93" t="s">
        <v>71</v>
      </c>
      <c r="F1" s="97" t="s">
        <v>103</v>
      </c>
    </row>
    <row r="2" spans="1:6">
      <c r="A2" s="64" t="s">
        <v>62</v>
      </c>
      <c r="B2" s="65" t="s">
        <v>63</v>
      </c>
      <c r="C2" s="66" t="s">
        <v>64</v>
      </c>
    </row>
    <row r="3" spans="1:6">
      <c r="A3" s="67">
        <v>3500000</v>
      </c>
      <c r="B3" s="68">
        <v>4.4999999999999998E-2</v>
      </c>
      <c r="C3" s="69">
        <v>20</v>
      </c>
    </row>
    <row r="4" spans="1:6">
      <c r="A4" s="135" t="s">
        <v>65</v>
      </c>
      <c r="B4" s="135"/>
      <c r="C4" s="135"/>
    </row>
    <row r="5" spans="1:6">
      <c r="A5" s="70" t="s">
        <v>66</v>
      </c>
      <c r="B5" s="71">
        <v>60</v>
      </c>
      <c r="C5" s="72"/>
      <c r="D5" s="73"/>
    </row>
    <row r="6" spans="1:6">
      <c r="A6" s="74" t="s">
        <v>67</v>
      </c>
      <c r="B6" s="75">
        <f>-CUMPRINC(B3/12,C3*12,A3,1,B5,0)</f>
        <v>605500.3368665732</v>
      </c>
      <c r="C6" s="76"/>
    </row>
    <row r="7" spans="1:6">
      <c r="A7" s="135" t="s">
        <v>68</v>
      </c>
      <c r="B7" s="135"/>
      <c r="C7" s="135"/>
      <c r="F7" s="97" t="s">
        <v>82</v>
      </c>
    </row>
    <row r="8" spans="1:6">
      <c r="A8" s="86" t="s">
        <v>69</v>
      </c>
      <c r="B8" s="86">
        <v>1000000</v>
      </c>
      <c r="C8" s="82"/>
      <c r="D8" s="87"/>
      <c r="F8" s="97" t="s">
        <v>83</v>
      </c>
    </row>
    <row r="9" spans="1:6">
      <c r="A9" s="80" t="s">
        <v>68</v>
      </c>
      <c r="B9" s="86">
        <f>A3-B6-B8</f>
        <v>1894499.6631334266</v>
      </c>
      <c r="C9" s="82"/>
      <c r="D9" s="73"/>
      <c r="F9" s="97" t="s">
        <v>84</v>
      </c>
    </row>
    <row r="10" spans="1:6">
      <c r="A10" s="88" t="s">
        <v>70</v>
      </c>
      <c r="B10" s="89">
        <f>-PMT(B3/12,C3*12-B5,B9)</f>
        <v>14492.795279564165</v>
      </c>
      <c r="C10" s="90"/>
      <c r="D10" s="73" t="s">
        <v>72</v>
      </c>
      <c r="F10" s="97" t="s">
        <v>85</v>
      </c>
    </row>
    <row r="11" spans="1:6">
      <c r="A11" s="91"/>
      <c r="F11" s="97" t="s">
        <v>86</v>
      </c>
    </row>
    <row r="12" spans="1:6">
      <c r="F12" s="97" t="s">
        <v>87</v>
      </c>
    </row>
    <row r="15" spans="1:6">
      <c r="D15" s="92"/>
    </row>
  </sheetData>
  <mergeCells count="3">
    <mergeCell ref="A1:C1"/>
    <mergeCell ref="A4:C4"/>
    <mergeCell ref="A7:C7"/>
  </mergeCells>
  <phoneticPr fontId="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3"/>
  <sheetViews>
    <sheetView workbookViewId="0">
      <selection sqref="A1:C1"/>
    </sheetView>
  </sheetViews>
  <sheetFormatPr defaultRowHeight="16.5"/>
  <cols>
    <col min="1" max="3" width="15.75" customWidth="1"/>
  </cols>
  <sheetData>
    <row r="1" spans="1:3" ht="17.25" thickTop="1">
      <c r="A1" s="117" t="s">
        <v>8</v>
      </c>
      <c r="B1" s="118"/>
      <c r="C1" s="119"/>
    </row>
    <row r="2" spans="1:3">
      <c r="A2" s="1" t="s">
        <v>0</v>
      </c>
      <c r="B2" s="2"/>
      <c r="C2" s="3">
        <v>6000000</v>
      </c>
    </row>
    <row r="3" spans="1:3">
      <c r="A3" s="4"/>
      <c r="B3" s="5"/>
      <c r="C3" s="6"/>
    </row>
    <row r="4" spans="1:3">
      <c r="A4" s="7" t="s">
        <v>1</v>
      </c>
      <c r="B4" s="8"/>
      <c r="C4" s="9">
        <v>1200000</v>
      </c>
    </row>
    <row r="5" spans="1:3">
      <c r="A5" s="4"/>
      <c r="B5" s="5"/>
      <c r="C5" s="6"/>
    </row>
    <row r="6" spans="1:3">
      <c r="A6" s="120" t="s">
        <v>2</v>
      </c>
      <c r="B6" s="121"/>
      <c r="C6" s="122"/>
    </row>
    <row r="7" spans="1:3">
      <c r="A7" s="10" t="s">
        <v>3</v>
      </c>
      <c r="B7" s="11"/>
      <c r="C7" s="12"/>
    </row>
    <row r="8" spans="1:3">
      <c r="A8" s="10" t="s">
        <v>4</v>
      </c>
      <c r="B8" s="13"/>
      <c r="C8" s="12"/>
    </row>
    <row r="9" spans="1:3">
      <c r="A9" s="10" t="s">
        <v>5</v>
      </c>
      <c r="B9" s="14"/>
      <c r="C9" s="12"/>
    </row>
    <row r="10" spans="1:3">
      <c r="A10" s="15" t="s">
        <v>7</v>
      </c>
      <c r="B10" s="16"/>
      <c r="C10" s="17"/>
    </row>
    <row r="11" spans="1:3">
      <c r="A11" s="4"/>
      <c r="B11" s="5"/>
      <c r="C11" s="18"/>
    </row>
    <row r="12" spans="1:3" ht="17.25" thickBot="1">
      <c r="A12" s="19" t="s">
        <v>6</v>
      </c>
      <c r="B12" s="20"/>
      <c r="C12" s="21"/>
    </row>
    <row r="13" spans="1:3" ht="17.25" thickTop="1"/>
  </sheetData>
  <mergeCells count="2">
    <mergeCell ref="A1:C1"/>
    <mergeCell ref="A6:C6"/>
  </mergeCells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E13"/>
  <sheetViews>
    <sheetView workbookViewId="0">
      <selection activeCell="E19" sqref="E19"/>
    </sheetView>
  </sheetViews>
  <sheetFormatPr defaultRowHeight="16.5"/>
  <cols>
    <col min="1" max="3" width="15.75" customWidth="1"/>
  </cols>
  <sheetData>
    <row r="1" spans="1:5" ht="17.25" thickTop="1">
      <c r="A1" s="117" t="s">
        <v>9</v>
      </c>
      <c r="B1" s="118"/>
      <c r="C1" s="119"/>
    </row>
    <row r="2" spans="1:5">
      <c r="A2" s="1" t="s">
        <v>10</v>
      </c>
      <c r="B2" s="2"/>
      <c r="C2" s="3">
        <v>6000000</v>
      </c>
    </row>
    <row r="3" spans="1:5">
      <c r="A3" s="4"/>
      <c r="B3" s="5"/>
      <c r="C3" s="6"/>
    </row>
    <row r="4" spans="1:5">
      <c r="A4" s="7" t="s">
        <v>11</v>
      </c>
      <c r="B4" s="8"/>
      <c r="C4" s="9">
        <v>1200000</v>
      </c>
    </row>
    <row r="5" spans="1:5">
      <c r="A5" s="4"/>
      <c r="B5" s="5"/>
      <c r="C5" s="6"/>
      <c r="E5" s="99" t="s">
        <v>92</v>
      </c>
    </row>
    <row r="6" spans="1:5">
      <c r="A6" s="120" t="s">
        <v>12</v>
      </c>
      <c r="B6" s="121"/>
      <c r="C6" s="122"/>
      <c r="E6" s="102" t="s">
        <v>88</v>
      </c>
    </row>
    <row r="7" spans="1:5">
      <c r="A7" s="10" t="s">
        <v>13</v>
      </c>
      <c r="B7" s="11">
        <v>-20000</v>
      </c>
      <c r="C7" s="12"/>
      <c r="E7" s="102" t="s">
        <v>89</v>
      </c>
    </row>
    <row r="8" spans="1:5">
      <c r="A8" s="10" t="s">
        <v>14</v>
      </c>
      <c r="B8" s="13">
        <v>5</v>
      </c>
      <c r="C8" s="12"/>
      <c r="E8" s="102" t="s">
        <v>93</v>
      </c>
    </row>
    <row r="9" spans="1:5">
      <c r="A9" s="10" t="s">
        <v>15</v>
      </c>
      <c r="B9" s="14">
        <v>1.4999999999999999E-2</v>
      </c>
      <c r="C9" s="12"/>
      <c r="E9" s="102" t="s">
        <v>94</v>
      </c>
    </row>
    <row r="10" spans="1:5">
      <c r="A10" s="15" t="s">
        <v>16</v>
      </c>
      <c r="B10" s="16"/>
      <c r="C10" s="107">
        <f>FV(B9/12,B8*12,B7)</f>
        <v>1245338.6930029176</v>
      </c>
      <c r="E10" s="102" t="s">
        <v>95</v>
      </c>
    </row>
    <row r="11" spans="1:5">
      <c r="A11" s="4"/>
      <c r="B11" s="5"/>
      <c r="C11" s="18"/>
    </row>
    <row r="12" spans="1:5" ht="17.25" thickBot="1">
      <c r="A12" s="19" t="s">
        <v>17</v>
      </c>
      <c r="B12" s="20"/>
      <c r="C12" s="21">
        <f>C2-C4-C10</f>
        <v>3554661.3069970822</v>
      </c>
    </row>
    <row r="13" spans="1:5" ht="17.25" thickTop="1"/>
  </sheetData>
  <mergeCells count="2">
    <mergeCell ref="A1:C1"/>
    <mergeCell ref="A6:C6"/>
  </mergeCells>
  <phoneticPr fontId="3" type="noConversion"/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"/>
  <sheetViews>
    <sheetView workbookViewId="0">
      <selection activeCell="F31" sqref="F31"/>
    </sheetView>
  </sheetViews>
  <sheetFormatPr defaultRowHeight="16.5"/>
  <cols>
    <col min="1" max="1" width="3.75" customWidth="1"/>
    <col min="2" max="6" width="11.75" customWidth="1"/>
  </cols>
  <sheetData>
    <row r="1" spans="1:6">
      <c r="B1" s="22" t="s">
        <v>19</v>
      </c>
      <c r="C1" s="22" t="s">
        <v>21</v>
      </c>
      <c r="D1" s="22" t="s">
        <v>23</v>
      </c>
    </row>
    <row r="2" spans="1:6">
      <c r="B2" s="23">
        <v>3.5000000000000003E-2</v>
      </c>
      <c r="C2">
        <v>20</v>
      </c>
      <c r="D2" s="24">
        <v>3600000</v>
      </c>
      <c r="E2" s="25"/>
      <c r="F2" s="24"/>
    </row>
    <row r="3" spans="1:6" ht="17.25" thickBot="1">
      <c r="C3" s="22"/>
      <c r="D3" s="22"/>
      <c r="E3" s="22"/>
      <c r="F3" s="22"/>
    </row>
    <row r="4" spans="1:6">
      <c r="A4" s="26"/>
      <c r="B4" s="27" t="s">
        <v>24</v>
      </c>
      <c r="C4" s="123" t="s">
        <v>23</v>
      </c>
      <c r="D4" s="123"/>
      <c r="E4" s="123"/>
      <c r="F4" s="124"/>
    </row>
    <row r="5" spans="1:6">
      <c r="A5" s="28"/>
      <c r="B5" s="29"/>
      <c r="C5" s="30"/>
      <c r="D5" s="30"/>
      <c r="E5" s="30"/>
      <c r="F5" s="31"/>
    </row>
    <row r="6" spans="1:6">
      <c r="A6" s="125" t="s">
        <v>26</v>
      </c>
      <c r="B6" s="32"/>
      <c r="C6" s="33"/>
      <c r="D6" s="34"/>
      <c r="E6" s="34"/>
      <c r="F6" s="35"/>
    </row>
    <row r="7" spans="1:6">
      <c r="A7" s="126"/>
      <c r="B7" s="32"/>
      <c r="C7" s="36"/>
      <c r="D7" s="37"/>
      <c r="E7" s="37"/>
      <c r="F7" s="38"/>
    </row>
    <row r="8" spans="1:6">
      <c r="A8" s="126"/>
      <c r="B8" s="32"/>
      <c r="C8" s="36"/>
      <c r="D8" s="37"/>
      <c r="E8" s="37"/>
      <c r="F8" s="38"/>
    </row>
    <row r="9" spans="1:6">
      <c r="A9" s="126"/>
      <c r="B9" s="32"/>
      <c r="C9" s="36"/>
      <c r="D9" s="37"/>
      <c r="E9" s="37"/>
      <c r="F9" s="38"/>
    </row>
    <row r="10" spans="1:6" ht="17.25" thickBot="1">
      <c r="A10" s="127"/>
      <c r="B10" s="39"/>
      <c r="C10" s="40"/>
      <c r="D10" s="41"/>
      <c r="E10" s="41"/>
      <c r="F10" s="42"/>
    </row>
  </sheetData>
  <mergeCells count="2">
    <mergeCell ref="C4:F4"/>
    <mergeCell ref="A6:A10"/>
  </mergeCells>
  <phoneticPr fontId="3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H24"/>
  <sheetViews>
    <sheetView topLeftCell="A4" workbookViewId="0">
      <selection activeCell="H26" sqref="H26"/>
    </sheetView>
  </sheetViews>
  <sheetFormatPr defaultRowHeight="16.5"/>
  <cols>
    <col min="1" max="1" width="3.75" customWidth="1"/>
    <col min="2" max="6" width="11.75" customWidth="1"/>
  </cols>
  <sheetData>
    <row r="1" spans="1:8">
      <c r="B1" s="22" t="s">
        <v>18</v>
      </c>
      <c r="C1" s="22" t="s">
        <v>20</v>
      </c>
      <c r="D1" s="22" t="s">
        <v>22</v>
      </c>
    </row>
    <row r="2" spans="1:8">
      <c r="B2" s="23">
        <v>3.5000000000000003E-2</v>
      </c>
      <c r="C2">
        <v>20</v>
      </c>
      <c r="D2" s="24">
        <v>3600000</v>
      </c>
      <c r="E2" s="25"/>
      <c r="F2" s="24"/>
    </row>
    <row r="3" spans="1:8" ht="17.25" thickBot="1">
      <c r="C3" s="22"/>
      <c r="D3" s="22"/>
      <c r="E3" s="22"/>
      <c r="F3" s="22"/>
    </row>
    <row r="4" spans="1:8">
      <c r="A4" s="26"/>
      <c r="B4" s="27" t="s">
        <v>111</v>
      </c>
      <c r="C4" s="123" t="s">
        <v>22</v>
      </c>
      <c r="D4" s="123"/>
      <c r="E4" s="123"/>
      <c r="F4" s="124"/>
      <c r="H4" s="99" t="s">
        <v>98</v>
      </c>
    </row>
    <row r="5" spans="1:8">
      <c r="A5" s="28"/>
      <c r="B5" s="106">
        <f>PMT(B2/12,C2*12,D2)</f>
        <v>-20878.549847391358</v>
      </c>
      <c r="C5" s="30">
        <v>3600000</v>
      </c>
      <c r="D5" s="30">
        <v>3800000</v>
      </c>
      <c r="E5" s="30">
        <v>4000000</v>
      </c>
      <c r="F5" s="31">
        <v>4500000</v>
      </c>
      <c r="H5" s="105" t="s">
        <v>99</v>
      </c>
    </row>
    <row r="6" spans="1:8">
      <c r="A6" s="125" t="s">
        <v>25</v>
      </c>
      <c r="B6" s="32">
        <v>15</v>
      </c>
      <c r="C6" s="33">
        <f t="dataTable" ref="C6:F10" dt2D="1" dtr="0" r1="D2" r2="C2"/>
        <v>-25735.771488354305</v>
      </c>
      <c r="D6" s="34">
        <v>-27165.536571040651</v>
      </c>
      <c r="E6" s="34">
        <v>-28595.301653727001</v>
      </c>
      <c r="F6" s="35">
        <v>-32169.714360442882</v>
      </c>
      <c r="H6" s="102" t="s">
        <v>100</v>
      </c>
    </row>
    <row r="7" spans="1:8">
      <c r="A7" s="126"/>
      <c r="B7" s="32">
        <v>18</v>
      </c>
      <c r="C7" s="36">
        <v>-22487.811332805046</v>
      </c>
      <c r="D7" s="37">
        <v>-23737.13418462755</v>
      </c>
      <c r="E7" s="37">
        <v>-24986.457036450051</v>
      </c>
      <c r="F7" s="38">
        <v>-28109.764166006313</v>
      </c>
      <c r="H7" s="102" t="s">
        <v>89</v>
      </c>
    </row>
    <row r="8" spans="1:8">
      <c r="A8" s="126"/>
      <c r="B8" s="32">
        <v>20</v>
      </c>
      <c r="C8" s="36">
        <v>-20878.549847391358</v>
      </c>
      <c r="D8" s="37">
        <v>-22038.469283357546</v>
      </c>
      <c r="E8" s="37">
        <v>-23198.388719323731</v>
      </c>
      <c r="F8" s="38">
        <v>-26098.187309239198</v>
      </c>
      <c r="H8" s="102" t="s">
        <v>101</v>
      </c>
    </row>
    <row r="9" spans="1:8">
      <c r="A9" s="126"/>
      <c r="B9" s="32">
        <v>25</v>
      </c>
      <c r="C9" s="36">
        <v>-18022.448529341746</v>
      </c>
      <c r="D9" s="37">
        <v>-19023.695669860732</v>
      </c>
      <c r="E9" s="37">
        <v>-20024.942810379715</v>
      </c>
      <c r="F9" s="38">
        <v>-22528.06066167718</v>
      </c>
      <c r="H9" s="102" t="s">
        <v>90</v>
      </c>
    </row>
    <row r="10" spans="1:8" ht="17.25" thickBot="1">
      <c r="A10" s="127"/>
      <c r="B10" s="39">
        <v>30</v>
      </c>
      <c r="C10" s="40">
        <v>-16165.608761117681</v>
      </c>
      <c r="D10" s="41">
        <v>-17063.698136735329</v>
      </c>
      <c r="E10" s="41">
        <v>-17961.787512352978</v>
      </c>
      <c r="F10" s="42">
        <v>-20207.010951397104</v>
      </c>
      <c r="H10" s="102" t="s">
        <v>102</v>
      </c>
    </row>
    <row r="15" spans="1:8" ht="19.5">
      <c r="H15" s="110" t="s">
        <v>110</v>
      </c>
    </row>
    <row r="16" spans="1:8">
      <c r="H16" t="s">
        <v>104</v>
      </c>
    </row>
    <row r="17" spans="8:8">
      <c r="H17" t="s">
        <v>105</v>
      </c>
    </row>
    <row r="18" spans="8:8">
      <c r="H18" t="s">
        <v>106</v>
      </c>
    </row>
    <row r="19" spans="8:8">
      <c r="H19" t="s">
        <v>107</v>
      </c>
    </row>
    <row r="20" spans="8:8">
      <c r="H20" t="s">
        <v>108</v>
      </c>
    </row>
    <row r="21" spans="8:8">
      <c r="H21" t="s">
        <v>109</v>
      </c>
    </row>
    <row r="23" spans="8:8" ht="19.5">
      <c r="H23" s="103" t="s">
        <v>96</v>
      </c>
    </row>
    <row r="24" spans="8:8" ht="19.5">
      <c r="H24" s="104" t="s">
        <v>97</v>
      </c>
    </row>
  </sheetData>
  <mergeCells count="2">
    <mergeCell ref="C4:F4"/>
    <mergeCell ref="A6:A10"/>
  </mergeCells>
  <phoneticPr fontId="3" type="noConversion"/>
  <pageMargins left="0.75" right="0.75" top="1" bottom="1" header="0.5" footer="0.5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44"/>
  <sheetViews>
    <sheetView workbookViewId="0">
      <pane ySplit="4" topLeftCell="A5" activePane="bottomLeft" state="frozen"/>
      <selection activeCell="B20" sqref="B20"/>
      <selection pane="bottomLeft" activeCell="D2" sqref="D2"/>
    </sheetView>
  </sheetViews>
  <sheetFormatPr defaultRowHeight="16.5"/>
  <cols>
    <col min="1" max="1" width="8.75" customWidth="1"/>
    <col min="2" max="5" width="15.75" customWidth="1"/>
  </cols>
  <sheetData>
    <row r="1" spans="1:5">
      <c r="A1" s="22"/>
      <c r="B1" s="22" t="s">
        <v>18</v>
      </c>
      <c r="C1" s="22" t="s">
        <v>20</v>
      </c>
      <c r="D1" s="22" t="s">
        <v>22</v>
      </c>
      <c r="E1" s="22"/>
    </row>
    <row r="2" spans="1:5">
      <c r="A2" s="23"/>
      <c r="B2" s="23">
        <v>3.5000000000000003E-2</v>
      </c>
      <c r="C2">
        <v>20</v>
      </c>
      <c r="D2" s="24">
        <v>3800000</v>
      </c>
      <c r="E2" s="24"/>
    </row>
    <row r="3" spans="1:5" ht="17.25" thickBot="1">
      <c r="C3" s="22"/>
      <c r="D3" s="22"/>
      <c r="E3" s="22"/>
    </row>
    <row r="4" spans="1:5">
      <c r="A4" s="43" t="s">
        <v>27</v>
      </c>
      <c r="B4" s="44" t="s">
        <v>28</v>
      </c>
      <c r="C4" s="44" t="s">
        <v>29</v>
      </c>
      <c r="D4" s="44" t="s">
        <v>30</v>
      </c>
      <c r="E4" s="45" t="s">
        <v>31</v>
      </c>
    </row>
    <row r="5" spans="1:5">
      <c r="A5" s="46">
        <v>1</v>
      </c>
      <c r="B5" s="47"/>
      <c r="C5" s="48"/>
      <c r="D5" s="47"/>
      <c r="E5" s="49"/>
    </row>
    <row r="6" spans="1:5">
      <c r="A6" s="50">
        <v>2</v>
      </c>
      <c r="B6" s="47"/>
      <c r="C6" s="48"/>
      <c r="D6" s="47"/>
      <c r="E6" s="49"/>
    </row>
    <row r="7" spans="1:5">
      <c r="A7" s="46">
        <v>3</v>
      </c>
      <c r="B7" s="47"/>
      <c r="C7" s="48"/>
      <c r="D7" s="47"/>
      <c r="E7" s="49"/>
    </row>
    <row r="8" spans="1:5">
      <c r="A8" s="46">
        <v>4</v>
      </c>
      <c r="B8" s="47"/>
      <c r="C8" s="48"/>
      <c r="D8" s="47"/>
      <c r="E8" s="49"/>
    </row>
    <row r="9" spans="1:5">
      <c r="A9" s="46">
        <v>5</v>
      </c>
      <c r="B9" s="47"/>
      <c r="C9" s="48"/>
      <c r="D9" s="47"/>
      <c r="E9" s="49"/>
    </row>
    <row r="10" spans="1:5">
      <c r="A10" s="46">
        <v>6</v>
      </c>
      <c r="B10" s="47"/>
      <c r="C10" s="48"/>
      <c r="D10" s="47"/>
      <c r="E10" s="49"/>
    </row>
    <row r="11" spans="1:5">
      <c r="A11" s="46">
        <v>7</v>
      </c>
      <c r="B11" s="47"/>
      <c r="C11" s="48"/>
      <c r="D11" s="47"/>
      <c r="E11" s="49"/>
    </row>
    <row r="12" spans="1:5">
      <c r="A12" s="46">
        <v>8</v>
      </c>
      <c r="B12" s="47"/>
      <c r="C12" s="48"/>
      <c r="D12" s="47"/>
      <c r="E12" s="49"/>
    </row>
    <row r="13" spans="1:5">
      <c r="A13" s="46">
        <v>9</v>
      </c>
      <c r="B13" s="47"/>
      <c r="C13" s="48"/>
      <c r="D13" s="47"/>
      <c r="E13" s="49"/>
    </row>
    <row r="14" spans="1:5">
      <c r="A14" s="46">
        <v>10</v>
      </c>
      <c r="B14" s="47"/>
      <c r="C14" s="48"/>
      <c r="D14" s="47"/>
      <c r="E14" s="49"/>
    </row>
    <row r="15" spans="1:5">
      <c r="A15" s="46">
        <v>11</v>
      </c>
      <c r="B15" s="47"/>
      <c r="C15" s="48"/>
      <c r="D15" s="47"/>
      <c r="E15" s="49"/>
    </row>
    <row r="16" spans="1:5">
      <c r="A16" s="46">
        <v>12</v>
      </c>
      <c r="B16" s="47"/>
      <c r="C16" s="48"/>
      <c r="D16" s="47"/>
      <c r="E16" s="49"/>
    </row>
    <row r="17" spans="1:5">
      <c r="A17" s="46">
        <v>13</v>
      </c>
      <c r="B17" s="47"/>
      <c r="C17" s="48"/>
      <c r="D17" s="47"/>
      <c r="E17" s="49"/>
    </row>
    <row r="18" spans="1:5">
      <c r="A18" s="46">
        <v>14</v>
      </c>
      <c r="B18" s="47"/>
      <c r="C18" s="48"/>
      <c r="D18" s="47"/>
      <c r="E18" s="49"/>
    </row>
    <row r="19" spans="1:5">
      <c r="A19" s="46">
        <v>15</v>
      </c>
      <c r="B19" s="47"/>
      <c r="C19" s="48"/>
      <c r="D19" s="47"/>
      <c r="E19" s="49"/>
    </row>
    <row r="20" spans="1:5">
      <c r="A20" s="46">
        <v>16</v>
      </c>
      <c r="B20" s="47"/>
      <c r="C20" s="48"/>
      <c r="D20" s="47"/>
      <c r="E20" s="49"/>
    </row>
    <row r="21" spans="1:5">
      <c r="A21" s="46">
        <v>17</v>
      </c>
      <c r="B21" s="47"/>
      <c r="C21" s="48"/>
      <c r="D21" s="47"/>
      <c r="E21" s="49"/>
    </row>
    <row r="22" spans="1:5">
      <c r="A22" s="46">
        <v>18</v>
      </c>
      <c r="B22" s="47"/>
      <c r="C22" s="48"/>
      <c r="D22" s="47"/>
      <c r="E22" s="49"/>
    </row>
    <row r="23" spans="1:5">
      <c r="A23" s="46">
        <v>19</v>
      </c>
      <c r="B23" s="47"/>
      <c r="C23" s="48"/>
      <c r="D23" s="47"/>
      <c r="E23" s="49"/>
    </row>
    <row r="24" spans="1:5">
      <c r="A24" s="46">
        <v>20</v>
      </c>
      <c r="B24" s="47"/>
      <c r="C24" s="48"/>
      <c r="D24" s="47"/>
      <c r="E24" s="49"/>
    </row>
    <row r="25" spans="1:5">
      <c r="A25" s="46">
        <v>21</v>
      </c>
      <c r="B25" s="47"/>
      <c r="C25" s="48"/>
      <c r="D25" s="47"/>
      <c r="E25" s="49"/>
    </row>
    <row r="26" spans="1:5">
      <c r="A26" s="46">
        <v>22</v>
      </c>
      <c r="B26" s="47"/>
      <c r="C26" s="48"/>
      <c r="D26" s="47"/>
      <c r="E26" s="49"/>
    </row>
    <row r="27" spans="1:5">
      <c r="A27" s="46">
        <v>23</v>
      </c>
      <c r="B27" s="47"/>
      <c r="C27" s="48"/>
      <c r="D27" s="47"/>
      <c r="E27" s="49"/>
    </row>
    <row r="28" spans="1:5">
      <c r="A28" s="46">
        <v>24</v>
      </c>
      <c r="B28" s="47"/>
      <c r="C28" s="48"/>
      <c r="D28" s="47"/>
      <c r="E28" s="49"/>
    </row>
    <row r="29" spans="1:5">
      <c r="A29" s="46">
        <v>25</v>
      </c>
      <c r="B29" s="47"/>
      <c r="C29" s="48"/>
      <c r="D29" s="47"/>
      <c r="E29" s="49"/>
    </row>
    <row r="30" spans="1:5">
      <c r="A30" s="46">
        <v>26</v>
      </c>
      <c r="B30" s="47"/>
      <c r="C30" s="48"/>
      <c r="D30" s="47"/>
      <c r="E30" s="49"/>
    </row>
    <row r="31" spans="1:5">
      <c r="A31" s="46">
        <v>27</v>
      </c>
      <c r="B31" s="47"/>
      <c r="C31" s="48"/>
      <c r="D31" s="47"/>
      <c r="E31" s="49"/>
    </row>
    <row r="32" spans="1:5">
      <c r="A32" s="46">
        <v>28</v>
      </c>
      <c r="B32" s="47"/>
      <c r="C32" s="48"/>
      <c r="D32" s="47"/>
      <c r="E32" s="49"/>
    </row>
    <row r="33" spans="1:5">
      <c r="A33" s="46">
        <v>29</v>
      </c>
      <c r="B33" s="47"/>
      <c r="C33" s="48"/>
      <c r="D33" s="47"/>
      <c r="E33" s="49"/>
    </row>
    <row r="34" spans="1:5">
      <c r="A34" s="46">
        <v>30</v>
      </c>
      <c r="B34" s="47"/>
      <c r="C34" s="48"/>
      <c r="D34" s="47"/>
      <c r="E34" s="49"/>
    </row>
    <row r="35" spans="1:5">
      <c r="A35" s="46">
        <v>31</v>
      </c>
      <c r="B35" s="47"/>
      <c r="C35" s="48"/>
      <c r="D35" s="47"/>
      <c r="E35" s="49"/>
    </row>
    <row r="36" spans="1:5">
      <c r="A36" s="46">
        <v>32</v>
      </c>
      <c r="B36" s="47"/>
      <c r="C36" s="48"/>
      <c r="D36" s="47"/>
      <c r="E36" s="49"/>
    </row>
    <row r="37" spans="1:5">
      <c r="A37" s="46">
        <v>33</v>
      </c>
      <c r="B37" s="47"/>
      <c r="C37" s="48"/>
      <c r="D37" s="47"/>
      <c r="E37" s="49"/>
    </row>
    <row r="38" spans="1:5">
      <c r="A38" s="46">
        <v>34</v>
      </c>
      <c r="B38" s="47"/>
      <c r="C38" s="48"/>
      <c r="D38" s="47"/>
      <c r="E38" s="49"/>
    </row>
    <row r="39" spans="1:5">
      <c r="A39" s="46">
        <v>35</v>
      </c>
      <c r="B39" s="47"/>
      <c r="C39" s="48"/>
      <c r="D39" s="47"/>
      <c r="E39" s="49"/>
    </row>
    <row r="40" spans="1:5">
      <c r="A40" s="46">
        <v>36</v>
      </c>
      <c r="B40" s="47"/>
      <c r="C40" s="48"/>
      <c r="D40" s="47"/>
      <c r="E40" s="49"/>
    </row>
    <row r="41" spans="1:5">
      <c r="A41" s="46">
        <v>37</v>
      </c>
      <c r="B41" s="47"/>
      <c r="C41" s="48"/>
      <c r="D41" s="47"/>
      <c r="E41" s="49"/>
    </row>
    <row r="42" spans="1:5">
      <c r="A42" s="46">
        <v>38</v>
      </c>
      <c r="B42" s="47"/>
      <c r="C42" s="48"/>
      <c r="D42" s="47"/>
      <c r="E42" s="49"/>
    </row>
    <row r="43" spans="1:5">
      <c r="A43" s="46">
        <v>39</v>
      </c>
      <c r="B43" s="47"/>
      <c r="C43" s="48"/>
      <c r="D43" s="47"/>
      <c r="E43" s="49"/>
    </row>
    <row r="44" spans="1:5">
      <c r="A44" s="46">
        <v>40</v>
      </c>
      <c r="B44" s="47"/>
      <c r="C44" s="48"/>
      <c r="D44" s="47"/>
      <c r="E44" s="49"/>
    </row>
    <row r="45" spans="1:5">
      <c r="A45" s="46">
        <v>41</v>
      </c>
      <c r="B45" s="47"/>
      <c r="C45" s="48"/>
      <c r="D45" s="47"/>
      <c r="E45" s="49"/>
    </row>
    <row r="46" spans="1:5">
      <c r="A46" s="46">
        <v>42</v>
      </c>
      <c r="B46" s="47"/>
      <c r="C46" s="48"/>
      <c r="D46" s="47"/>
      <c r="E46" s="49"/>
    </row>
    <row r="47" spans="1:5">
      <c r="A47" s="46">
        <v>43</v>
      </c>
      <c r="B47" s="47"/>
      <c r="C47" s="48"/>
      <c r="D47" s="47"/>
      <c r="E47" s="49"/>
    </row>
    <row r="48" spans="1:5">
      <c r="A48" s="46">
        <v>44</v>
      </c>
      <c r="B48" s="47"/>
      <c r="C48" s="48"/>
      <c r="D48" s="47"/>
      <c r="E48" s="49"/>
    </row>
    <row r="49" spans="1:5">
      <c r="A49" s="46">
        <v>45</v>
      </c>
      <c r="B49" s="47"/>
      <c r="C49" s="48"/>
      <c r="D49" s="47"/>
      <c r="E49" s="49"/>
    </row>
    <row r="50" spans="1:5">
      <c r="A50" s="46">
        <v>46</v>
      </c>
      <c r="B50" s="47"/>
      <c r="C50" s="48"/>
      <c r="D50" s="47"/>
      <c r="E50" s="49"/>
    </row>
    <row r="51" spans="1:5">
      <c r="A51" s="46">
        <v>47</v>
      </c>
      <c r="B51" s="47"/>
      <c r="C51" s="48"/>
      <c r="D51" s="47"/>
      <c r="E51" s="49"/>
    </row>
    <row r="52" spans="1:5">
      <c r="A52" s="46">
        <v>48</v>
      </c>
      <c r="B52" s="47"/>
      <c r="C52" s="48"/>
      <c r="D52" s="47"/>
      <c r="E52" s="49"/>
    </row>
    <row r="53" spans="1:5">
      <c r="A53" s="46">
        <v>49</v>
      </c>
      <c r="B53" s="47"/>
      <c r="C53" s="48"/>
      <c r="D53" s="47"/>
      <c r="E53" s="49"/>
    </row>
    <row r="54" spans="1:5">
      <c r="A54" s="46">
        <v>50</v>
      </c>
      <c r="B54" s="47"/>
      <c r="C54" s="48"/>
      <c r="D54" s="47"/>
      <c r="E54" s="49"/>
    </row>
    <row r="55" spans="1:5">
      <c r="A55" s="46">
        <v>51</v>
      </c>
      <c r="B55" s="47"/>
      <c r="C55" s="48"/>
      <c r="D55" s="47"/>
      <c r="E55" s="49"/>
    </row>
    <row r="56" spans="1:5">
      <c r="A56" s="46">
        <v>52</v>
      </c>
      <c r="B56" s="47"/>
      <c r="C56" s="48"/>
      <c r="D56" s="47"/>
      <c r="E56" s="49"/>
    </row>
    <row r="57" spans="1:5">
      <c r="A57" s="46">
        <v>53</v>
      </c>
      <c r="B57" s="47"/>
      <c r="C57" s="48"/>
      <c r="D57" s="47"/>
      <c r="E57" s="49"/>
    </row>
    <row r="58" spans="1:5">
      <c r="A58" s="46">
        <v>54</v>
      </c>
      <c r="B58" s="47"/>
      <c r="C58" s="48"/>
      <c r="D58" s="47"/>
      <c r="E58" s="49"/>
    </row>
    <row r="59" spans="1:5">
      <c r="A59" s="46">
        <v>55</v>
      </c>
      <c r="B59" s="47"/>
      <c r="C59" s="48"/>
      <c r="D59" s="47"/>
      <c r="E59" s="49"/>
    </row>
    <row r="60" spans="1:5">
      <c r="A60" s="46">
        <v>56</v>
      </c>
      <c r="B60" s="47"/>
      <c r="C60" s="48"/>
      <c r="D60" s="47"/>
      <c r="E60" s="49"/>
    </row>
    <row r="61" spans="1:5">
      <c r="A61" s="46">
        <v>57</v>
      </c>
      <c r="B61" s="47"/>
      <c r="C61" s="48"/>
      <c r="D61" s="47"/>
      <c r="E61" s="49"/>
    </row>
    <row r="62" spans="1:5">
      <c r="A62" s="46">
        <v>58</v>
      </c>
      <c r="B62" s="47"/>
      <c r="C62" s="48"/>
      <c r="D62" s="47"/>
      <c r="E62" s="49"/>
    </row>
    <row r="63" spans="1:5">
      <c r="A63" s="46">
        <v>59</v>
      </c>
      <c r="B63" s="47"/>
      <c r="C63" s="48"/>
      <c r="D63" s="47"/>
      <c r="E63" s="49"/>
    </row>
    <row r="64" spans="1:5">
      <c r="A64" s="46">
        <v>60</v>
      </c>
      <c r="B64" s="47"/>
      <c r="C64" s="48"/>
      <c r="D64" s="47"/>
      <c r="E64" s="49"/>
    </row>
    <row r="65" spans="1:5">
      <c r="A65" s="46">
        <v>61</v>
      </c>
      <c r="B65" s="47"/>
      <c r="C65" s="48"/>
      <c r="D65" s="47"/>
      <c r="E65" s="49"/>
    </row>
    <row r="66" spans="1:5">
      <c r="A66" s="46">
        <v>62</v>
      </c>
      <c r="B66" s="47"/>
      <c r="C66" s="48"/>
      <c r="D66" s="47"/>
      <c r="E66" s="49"/>
    </row>
    <row r="67" spans="1:5">
      <c r="A67" s="46">
        <v>63</v>
      </c>
      <c r="B67" s="47"/>
      <c r="C67" s="48"/>
      <c r="D67" s="47"/>
      <c r="E67" s="49"/>
    </row>
    <row r="68" spans="1:5">
      <c r="A68" s="46">
        <v>64</v>
      </c>
      <c r="B68" s="47"/>
      <c r="C68" s="48"/>
      <c r="D68" s="47"/>
      <c r="E68" s="49"/>
    </row>
    <row r="69" spans="1:5">
      <c r="A69" s="46">
        <v>65</v>
      </c>
      <c r="B69" s="47"/>
      <c r="C69" s="48"/>
      <c r="D69" s="47"/>
      <c r="E69" s="49"/>
    </row>
    <row r="70" spans="1:5">
      <c r="A70" s="46">
        <v>66</v>
      </c>
      <c r="B70" s="47"/>
      <c r="C70" s="48"/>
      <c r="D70" s="47"/>
      <c r="E70" s="49"/>
    </row>
    <row r="71" spans="1:5">
      <c r="A71" s="46">
        <v>67</v>
      </c>
      <c r="B71" s="47"/>
      <c r="C71" s="48"/>
      <c r="D71" s="47"/>
      <c r="E71" s="49"/>
    </row>
    <row r="72" spans="1:5">
      <c r="A72" s="46">
        <v>68</v>
      </c>
      <c r="B72" s="47"/>
      <c r="C72" s="48"/>
      <c r="D72" s="47"/>
      <c r="E72" s="49"/>
    </row>
    <row r="73" spans="1:5">
      <c r="A73" s="46">
        <v>69</v>
      </c>
      <c r="B73" s="47"/>
      <c r="C73" s="48"/>
      <c r="D73" s="47"/>
      <c r="E73" s="49"/>
    </row>
    <row r="74" spans="1:5">
      <c r="A74" s="46">
        <v>70</v>
      </c>
      <c r="B74" s="47"/>
      <c r="C74" s="48"/>
      <c r="D74" s="47"/>
      <c r="E74" s="49"/>
    </row>
    <row r="75" spans="1:5">
      <c r="A75" s="46">
        <v>71</v>
      </c>
      <c r="B75" s="47"/>
      <c r="C75" s="48"/>
      <c r="D75" s="47"/>
      <c r="E75" s="49"/>
    </row>
    <row r="76" spans="1:5">
      <c r="A76" s="46">
        <v>72</v>
      </c>
      <c r="B76" s="47"/>
      <c r="C76" s="48"/>
      <c r="D76" s="47"/>
      <c r="E76" s="49"/>
    </row>
    <row r="77" spans="1:5">
      <c r="A77" s="46">
        <v>73</v>
      </c>
      <c r="B77" s="47"/>
      <c r="C77" s="48"/>
      <c r="D77" s="47"/>
      <c r="E77" s="49"/>
    </row>
    <row r="78" spans="1:5">
      <c r="A78" s="46">
        <v>74</v>
      </c>
      <c r="B78" s="47"/>
      <c r="C78" s="48"/>
      <c r="D78" s="47"/>
      <c r="E78" s="49"/>
    </row>
    <row r="79" spans="1:5">
      <c r="A79" s="46">
        <v>75</v>
      </c>
      <c r="B79" s="47"/>
      <c r="C79" s="48"/>
      <c r="D79" s="47"/>
      <c r="E79" s="49"/>
    </row>
    <row r="80" spans="1:5">
      <c r="A80" s="46">
        <v>76</v>
      </c>
      <c r="B80" s="47"/>
      <c r="C80" s="48"/>
      <c r="D80" s="47"/>
      <c r="E80" s="49"/>
    </row>
    <row r="81" spans="1:5">
      <c r="A81" s="46">
        <v>77</v>
      </c>
      <c r="B81" s="47"/>
      <c r="C81" s="48"/>
      <c r="D81" s="47"/>
      <c r="E81" s="49"/>
    </row>
    <row r="82" spans="1:5">
      <c r="A82" s="46">
        <v>78</v>
      </c>
      <c r="B82" s="47"/>
      <c r="C82" s="48"/>
      <c r="D82" s="47"/>
      <c r="E82" s="49"/>
    </row>
    <row r="83" spans="1:5">
      <c r="A83" s="46">
        <v>79</v>
      </c>
      <c r="B83" s="47"/>
      <c r="C83" s="48"/>
      <c r="D83" s="47"/>
      <c r="E83" s="49"/>
    </row>
    <row r="84" spans="1:5">
      <c r="A84" s="46">
        <v>80</v>
      </c>
      <c r="B84" s="47"/>
      <c r="C84" s="48"/>
      <c r="D84" s="47"/>
      <c r="E84" s="49"/>
    </row>
    <row r="85" spans="1:5">
      <c r="A85" s="46">
        <v>81</v>
      </c>
      <c r="B85" s="47"/>
      <c r="C85" s="48"/>
      <c r="D85" s="47"/>
      <c r="E85" s="49"/>
    </row>
    <row r="86" spans="1:5">
      <c r="A86" s="46">
        <v>82</v>
      </c>
      <c r="B86" s="47"/>
      <c r="C86" s="48"/>
      <c r="D86" s="47"/>
      <c r="E86" s="49"/>
    </row>
    <row r="87" spans="1:5">
      <c r="A87" s="46">
        <v>83</v>
      </c>
      <c r="B87" s="47"/>
      <c r="C87" s="48"/>
      <c r="D87" s="47"/>
      <c r="E87" s="49"/>
    </row>
    <row r="88" spans="1:5">
      <c r="A88" s="46">
        <v>84</v>
      </c>
      <c r="B88" s="47"/>
      <c r="C88" s="48"/>
      <c r="D88" s="47"/>
      <c r="E88" s="49"/>
    </row>
    <row r="89" spans="1:5">
      <c r="A89" s="46">
        <v>85</v>
      </c>
      <c r="B89" s="47"/>
      <c r="C89" s="48"/>
      <c r="D89" s="47"/>
      <c r="E89" s="49"/>
    </row>
    <row r="90" spans="1:5">
      <c r="A90" s="46">
        <v>86</v>
      </c>
      <c r="B90" s="47"/>
      <c r="C90" s="48"/>
      <c r="D90" s="47"/>
      <c r="E90" s="49"/>
    </row>
    <row r="91" spans="1:5">
      <c r="A91" s="46">
        <v>87</v>
      </c>
      <c r="B91" s="47"/>
      <c r="C91" s="48"/>
      <c r="D91" s="47"/>
      <c r="E91" s="49"/>
    </row>
    <row r="92" spans="1:5">
      <c r="A92" s="46">
        <v>88</v>
      </c>
      <c r="B92" s="47"/>
      <c r="C92" s="48"/>
      <c r="D92" s="47"/>
      <c r="E92" s="49"/>
    </row>
    <row r="93" spans="1:5">
      <c r="A93" s="46">
        <v>89</v>
      </c>
      <c r="B93" s="47"/>
      <c r="C93" s="48"/>
      <c r="D93" s="47"/>
      <c r="E93" s="49"/>
    </row>
    <row r="94" spans="1:5">
      <c r="A94" s="46">
        <v>90</v>
      </c>
      <c r="B94" s="47"/>
      <c r="C94" s="48"/>
      <c r="D94" s="47"/>
      <c r="E94" s="49"/>
    </row>
    <row r="95" spans="1:5">
      <c r="A95" s="46">
        <v>91</v>
      </c>
      <c r="B95" s="47"/>
      <c r="C95" s="48"/>
      <c r="D95" s="47"/>
      <c r="E95" s="49"/>
    </row>
    <row r="96" spans="1:5">
      <c r="A96" s="46">
        <v>92</v>
      </c>
      <c r="B96" s="47"/>
      <c r="C96" s="48"/>
      <c r="D96" s="47"/>
      <c r="E96" s="49"/>
    </row>
    <row r="97" spans="1:5">
      <c r="A97" s="46">
        <v>93</v>
      </c>
      <c r="B97" s="47"/>
      <c r="C97" s="48"/>
      <c r="D97" s="47"/>
      <c r="E97" s="49"/>
    </row>
    <row r="98" spans="1:5">
      <c r="A98" s="46">
        <v>94</v>
      </c>
      <c r="B98" s="47"/>
      <c r="C98" s="48"/>
      <c r="D98" s="47"/>
      <c r="E98" s="49"/>
    </row>
    <row r="99" spans="1:5">
      <c r="A99" s="46">
        <v>95</v>
      </c>
      <c r="B99" s="47"/>
      <c r="C99" s="48"/>
      <c r="D99" s="47"/>
      <c r="E99" s="49"/>
    </row>
    <row r="100" spans="1:5">
      <c r="A100" s="46">
        <v>96</v>
      </c>
      <c r="B100" s="47"/>
      <c r="C100" s="48"/>
      <c r="D100" s="47"/>
      <c r="E100" s="49"/>
    </row>
    <row r="101" spans="1:5">
      <c r="A101" s="46">
        <v>97</v>
      </c>
      <c r="B101" s="47"/>
      <c r="C101" s="48"/>
      <c r="D101" s="47"/>
      <c r="E101" s="49"/>
    </row>
    <row r="102" spans="1:5">
      <c r="A102" s="46">
        <v>98</v>
      </c>
      <c r="B102" s="47"/>
      <c r="C102" s="48"/>
      <c r="D102" s="47"/>
      <c r="E102" s="49"/>
    </row>
    <row r="103" spans="1:5">
      <c r="A103" s="46">
        <v>99</v>
      </c>
      <c r="B103" s="47"/>
      <c r="C103" s="48"/>
      <c r="D103" s="47"/>
      <c r="E103" s="49"/>
    </row>
    <row r="104" spans="1:5">
      <c r="A104" s="46">
        <v>100</v>
      </c>
      <c r="B104" s="47"/>
      <c r="C104" s="48"/>
      <c r="D104" s="47"/>
      <c r="E104" s="49"/>
    </row>
    <row r="105" spans="1:5">
      <c r="A105" s="46">
        <v>101</v>
      </c>
      <c r="B105" s="47"/>
      <c r="C105" s="48"/>
      <c r="D105" s="47"/>
      <c r="E105" s="49"/>
    </row>
    <row r="106" spans="1:5">
      <c r="A106" s="46">
        <v>102</v>
      </c>
      <c r="B106" s="47"/>
      <c r="C106" s="48"/>
      <c r="D106" s="47"/>
      <c r="E106" s="49"/>
    </row>
    <row r="107" spans="1:5">
      <c r="A107" s="46">
        <v>103</v>
      </c>
      <c r="B107" s="47"/>
      <c r="C107" s="48"/>
      <c r="D107" s="47"/>
      <c r="E107" s="49"/>
    </row>
    <row r="108" spans="1:5">
      <c r="A108" s="46">
        <v>104</v>
      </c>
      <c r="B108" s="47"/>
      <c r="C108" s="48"/>
      <c r="D108" s="47"/>
      <c r="E108" s="49"/>
    </row>
    <row r="109" spans="1:5">
      <c r="A109" s="46">
        <v>105</v>
      </c>
      <c r="B109" s="47"/>
      <c r="C109" s="48"/>
      <c r="D109" s="47"/>
      <c r="E109" s="49"/>
    </row>
    <row r="110" spans="1:5">
      <c r="A110" s="46">
        <v>106</v>
      </c>
      <c r="B110" s="47"/>
      <c r="C110" s="48"/>
      <c r="D110" s="47"/>
      <c r="E110" s="49"/>
    </row>
    <row r="111" spans="1:5">
      <c r="A111" s="46">
        <v>107</v>
      </c>
      <c r="B111" s="47"/>
      <c r="C111" s="48"/>
      <c r="D111" s="47"/>
      <c r="E111" s="49"/>
    </row>
    <row r="112" spans="1:5">
      <c r="A112" s="46">
        <v>108</v>
      </c>
      <c r="B112" s="47"/>
      <c r="C112" s="48"/>
      <c r="D112" s="47"/>
      <c r="E112" s="49"/>
    </row>
    <row r="113" spans="1:5">
      <c r="A113" s="46">
        <v>109</v>
      </c>
      <c r="B113" s="47"/>
      <c r="C113" s="48"/>
      <c r="D113" s="47"/>
      <c r="E113" s="49"/>
    </row>
    <row r="114" spans="1:5">
      <c r="A114" s="46">
        <v>110</v>
      </c>
      <c r="B114" s="47"/>
      <c r="C114" s="48"/>
      <c r="D114" s="47"/>
      <c r="E114" s="49"/>
    </row>
    <row r="115" spans="1:5">
      <c r="A115" s="46">
        <v>111</v>
      </c>
      <c r="B115" s="47"/>
      <c r="C115" s="48"/>
      <c r="D115" s="47"/>
      <c r="E115" s="49"/>
    </row>
    <row r="116" spans="1:5">
      <c r="A116" s="46">
        <v>112</v>
      </c>
      <c r="B116" s="47"/>
      <c r="C116" s="48"/>
      <c r="D116" s="47"/>
      <c r="E116" s="49"/>
    </row>
    <row r="117" spans="1:5">
      <c r="A117" s="46">
        <v>113</v>
      </c>
      <c r="B117" s="47"/>
      <c r="C117" s="48"/>
      <c r="D117" s="47"/>
      <c r="E117" s="49"/>
    </row>
    <row r="118" spans="1:5">
      <c r="A118" s="46">
        <v>114</v>
      </c>
      <c r="B118" s="47"/>
      <c r="C118" s="48"/>
      <c r="D118" s="47"/>
      <c r="E118" s="49"/>
    </row>
    <row r="119" spans="1:5">
      <c r="A119" s="46">
        <v>115</v>
      </c>
      <c r="B119" s="47"/>
      <c r="C119" s="48"/>
      <c r="D119" s="47"/>
      <c r="E119" s="49"/>
    </row>
    <row r="120" spans="1:5">
      <c r="A120" s="46">
        <v>116</v>
      </c>
      <c r="B120" s="47"/>
      <c r="C120" s="48"/>
      <c r="D120" s="47"/>
      <c r="E120" s="49"/>
    </row>
    <row r="121" spans="1:5">
      <c r="A121" s="46">
        <v>117</v>
      </c>
      <c r="B121" s="47"/>
      <c r="C121" s="48"/>
      <c r="D121" s="47"/>
      <c r="E121" s="49"/>
    </row>
    <row r="122" spans="1:5">
      <c r="A122" s="46">
        <v>118</v>
      </c>
      <c r="B122" s="47"/>
      <c r="C122" s="48"/>
      <c r="D122" s="47"/>
      <c r="E122" s="49"/>
    </row>
    <row r="123" spans="1:5">
      <c r="A123" s="46">
        <v>119</v>
      </c>
      <c r="B123" s="47"/>
      <c r="C123" s="48"/>
      <c r="D123" s="47"/>
      <c r="E123" s="49"/>
    </row>
    <row r="124" spans="1:5">
      <c r="A124" s="46">
        <v>120</v>
      </c>
      <c r="B124" s="47"/>
      <c r="C124" s="48"/>
      <c r="D124" s="47"/>
      <c r="E124" s="49"/>
    </row>
    <row r="125" spans="1:5">
      <c r="A125" s="46">
        <v>121</v>
      </c>
      <c r="B125" s="47"/>
      <c r="C125" s="48"/>
      <c r="D125" s="47"/>
      <c r="E125" s="49"/>
    </row>
    <row r="126" spans="1:5">
      <c r="A126" s="46">
        <v>122</v>
      </c>
      <c r="B126" s="47"/>
      <c r="C126" s="48"/>
      <c r="D126" s="47"/>
      <c r="E126" s="49"/>
    </row>
    <row r="127" spans="1:5">
      <c r="A127" s="46">
        <v>123</v>
      </c>
      <c r="B127" s="47"/>
      <c r="C127" s="48"/>
      <c r="D127" s="47"/>
      <c r="E127" s="49"/>
    </row>
    <row r="128" spans="1:5">
      <c r="A128" s="46">
        <v>124</v>
      </c>
      <c r="B128" s="47"/>
      <c r="C128" s="48"/>
      <c r="D128" s="47"/>
      <c r="E128" s="49"/>
    </row>
    <row r="129" spans="1:5">
      <c r="A129" s="46">
        <v>125</v>
      </c>
      <c r="B129" s="47"/>
      <c r="C129" s="48"/>
      <c r="D129" s="47"/>
      <c r="E129" s="49"/>
    </row>
    <row r="130" spans="1:5">
      <c r="A130" s="46">
        <v>126</v>
      </c>
      <c r="B130" s="47"/>
      <c r="C130" s="48"/>
      <c r="D130" s="47"/>
      <c r="E130" s="49"/>
    </row>
    <row r="131" spans="1:5">
      <c r="A131" s="46">
        <v>127</v>
      </c>
      <c r="B131" s="47"/>
      <c r="C131" s="48"/>
      <c r="D131" s="47"/>
      <c r="E131" s="49"/>
    </row>
    <row r="132" spans="1:5">
      <c r="A132" s="46">
        <v>128</v>
      </c>
      <c r="B132" s="47"/>
      <c r="C132" s="48"/>
      <c r="D132" s="47"/>
      <c r="E132" s="49"/>
    </row>
    <row r="133" spans="1:5">
      <c r="A133" s="46">
        <v>129</v>
      </c>
      <c r="B133" s="47"/>
      <c r="C133" s="48"/>
      <c r="D133" s="47"/>
      <c r="E133" s="49"/>
    </row>
    <row r="134" spans="1:5">
      <c r="A134" s="46">
        <v>130</v>
      </c>
      <c r="B134" s="47"/>
      <c r="C134" s="48"/>
      <c r="D134" s="47"/>
      <c r="E134" s="49"/>
    </row>
    <row r="135" spans="1:5">
      <c r="A135" s="46">
        <v>131</v>
      </c>
      <c r="B135" s="47"/>
      <c r="C135" s="48"/>
      <c r="D135" s="47"/>
      <c r="E135" s="49"/>
    </row>
    <row r="136" spans="1:5">
      <c r="A136" s="46">
        <v>132</v>
      </c>
      <c r="B136" s="47"/>
      <c r="C136" s="48"/>
      <c r="D136" s="47"/>
      <c r="E136" s="49"/>
    </row>
    <row r="137" spans="1:5">
      <c r="A137" s="46">
        <v>133</v>
      </c>
      <c r="B137" s="47"/>
      <c r="C137" s="48"/>
      <c r="D137" s="47"/>
      <c r="E137" s="49"/>
    </row>
    <row r="138" spans="1:5">
      <c r="A138" s="46">
        <v>134</v>
      </c>
      <c r="B138" s="47"/>
      <c r="C138" s="48"/>
      <c r="D138" s="47"/>
      <c r="E138" s="49"/>
    </row>
    <row r="139" spans="1:5">
      <c r="A139" s="46">
        <v>135</v>
      </c>
      <c r="B139" s="47"/>
      <c r="C139" s="48"/>
      <c r="D139" s="47"/>
      <c r="E139" s="49"/>
    </row>
    <row r="140" spans="1:5">
      <c r="A140" s="46">
        <v>136</v>
      </c>
      <c r="B140" s="47"/>
      <c r="C140" s="48"/>
      <c r="D140" s="47"/>
      <c r="E140" s="49"/>
    </row>
    <row r="141" spans="1:5">
      <c r="A141" s="46">
        <v>137</v>
      </c>
      <c r="B141" s="47"/>
      <c r="C141" s="48"/>
      <c r="D141" s="47"/>
      <c r="E141" s="49"/>
    </row>
    <row r="142" spans="1:5">
      <c r="A142" s="46">
        <v>138</v>
      </c>
      <c r="B142" s="47"/>
      <c r="C142" s="48"/>
      <c r="D142" s="47"/>
      <c r="E142" s="49"/>
    </row>
    <row r="143" spans="1:5">
      <c r="A143" s="46">
        <v>139</v>
      </c>
      <c r="B143" s="47"/>
      <c r="C143" s="48"/>
      <c r="D143" s="47"/>
      <c r="E143" s="49"/>
    </row>
    <row r="144" spans="1:5">
      <c r="A144" s="46">
        <v>140</v>
      </c>
      <c r="B144" s="47"/>
      <c r="C144" s="48"/>
      <c r="D144" s="47"/>
      <c r="E144" s="49"/>
    </row>
    <row r="145" spans="1:5">
      <c r="A145" s="46">
        <v>141</v>
      </c>
      <c r="B145" s="47"/>
      <c r="C145" s="48"/>
      <c r="D145" s="47"/>
      <c r="E145" s="49"/>
    </row>
    <row r="146" spans="1:5">
      <c r="A146" s="46">
        <v>142</v>
      </c>
      <c r="B146" s="47"/>
      <c r="C146" s="48"/>
      <c r="D146" s="47"/>
      <c r="E146" s="49"/>
    </row>
    <row r="147" spans="1:5">
      <c r="A147" s="46">
        <v>143</v>
      </c>
      <c r="B147" s="47"/>
      <c r="C147" s="48"/>
      <c r="D147" s="47"/>
      <c r="E147" s="49"/>
    </row>
    <row r="148" spans="1:5">
      <c r="A148" s="46">
        <v>144</v>
      </c>
      <c r="B148" s="47"/>
      <c r="C148" s="48"/>
      <c r="D148" s="47"/>
      <c r="E148" s="49"/>
    </row>
    <row r="149" spans="1:5">
      <c r="A149" s="46">
        <v>145</v>
      </c>
      <c r="B149" s="47"/>
      <c r="C149" s="48"/>
      <c r="D149" s="47"/>
      <c r="E149" s="49"/>
    </row>
    <row r="150" spans="1:5">
      <c r="A150" s="46">
        <v>146</v>
      </c>
      <c r="B150" s="47"/>
      <c r="C150" s="48"/>
      <c r="D150" s="47"/>
      <c r="E150" s="49"/>
    </row>
    <row r="151" spans="1:5">
      <c r="A151" s="46">
        <v>147</v>
      </c>
      <c r="B151" s="47"/>
      <c r="C151" s="48"/>
      <c r="D151" s="47"/>
      <c r="E151" s="49"/>
    </row>
    <row r="152" spans="1:5">
      <c r="A152" s="46">
        <v>148</v>
      </c>
      <c r="B152" s="47"/>
      <c r="C152" s="48"/>
      <c r="D152" s="47"/>
      <c r="E152" s="49"/>
    </row>
    <row r="153" spans="1:5">
      <c r="A153" s="46">
        <v>149</v>
      </c>
      <c r="B153" s="47"/>
      <c r="C153" s="48"/>
      <c r="D153" s="47"/>
      <c r="E153" s="49"/>
    </row>
    <row r="154" spans="1:5">
      <c r="A154" s="46">
        <v>150</v>
      </c>
      <c r="B154" s="47"/>
      <c r="C154" s="48"/>
      <c r="D154" s="47"/>
      <c r="E154" s="49"/>
    </row>
    <row r="155" spans="1:5">
      <c r="A155" s="46">
        <v>151</v>
      </c>
      <c r="B155" s="47"/>
      <c r="C155" s="48"/>
      <c r="D155" s="47"/>
      <c r="E155" s="49"/>
    </row>
    <row r="156" spans="1:5">
      <c r="A156" s="46">
        <v>152</v>
      </c>
      <c r="B156" s="47"/>
      <c r="C156" s="48"/>
      <c r="D156" s="47"/>
      <c r="E156" s="49"/>
    </row>
    <row r="157" spans="1:5">
      <c r="A157" s="46">
        <v>153</v>
      </c>
      <c r="B157" s="47"/>
      <c r="C157" s="48"/>
      <c r="D157" s="47"/>
      <c r="E157" s="49"/>
    </row>
    <row r="158" spans="1:5">
      <c r="A158" s="46">
        <v>154</v>
      </c>
      <c r="B158" s="47"/>
      <c r="C158" s="48"/>
      <c r="D158" s="47"/>
      <c r="E158" s="49"/>
    </row>
    <row r="159" spans="1:5">
      <c r="A159" s="46">
        <v>155</v>
      </c>
      <c r="B159" s="47"/>
      <c r="C159" s="48"/>
      <c r="D159" s="47"/>
      <c r="E159" s="49"/>
    </row>
    <row r="160" spans="1:5">
      <c r="A160" s="46">
        <v>156</v>
      </c>
      <c r="B160" s="47"/>
      <c r="C160" s="48"/>
      <c r="D160" s="47"/>
      <c r="E160" s="49"/>
    </row>
    <row r="161" spans="1:5">
      <c r="A161" s="46">
        <v>157</v>
      </c>
      <c r="B161" s="47"/>
      <c r="C161" s="48"/>
      <c r="D161" s="47"/>
      <c r="E161" s="49"/>
    </row>
    <row r="162" spans="1:5">
      <c r="A162" s="46">
        <v>158</v>
      </c>
      <c r="B162" s="47"/>
      <c r="C162" s="48"/>
      <c r="D162" s="47"/>
      <c r="E162" s="49"/>
    </row>
    <row r="163" spans="1:5">
      <c r="A163" s="46">
        <v>159</v>
      </c>
      <c r="B163" s="47"/>
      <c r="C163" s="48"/>
      <c r="D163" s="47"/>
      <c r="E163" s="49"/>
    </row>
    <row r="164" spans="1:5">
      <c r="A164" s="46">
        <v>160</v>
      </c>
      <c r="B164" s="47"/>
      <c r="C164" s="48"/>
      <c r="D164" s="47"/>
      <c r="E164" s="49"/>
    </row>
    <row r="165" spans="1:5">
      <c r="A165" s="46">
        <v>161</v>
      </c>
      <c r="B165" s="47"/>
      <c r="C165" s="48"/>
      <c r="D165" s="47"/>
      <c r="E165" s="49"/>
    </row>
    <row r="166" spans="1:5">
      <c r="A166" s="46">
        <v>162</v>
      </c>
      <c r="B166" s="47"/>
      <c r="C166" s="48"/>
      <c r="D166" s="47"/>
      <c r="E166" s="49"/>
    </row>
    <row r="167" spans="1:5">
      <c r="A167" s="46">
        <v>163</v>
      </c>
      <c r="B167" s="47"/>
      <c r="C167" s="48"/>
      <c r="D167" s="47"/>
      <c r="E167" s="49"/>
    </row>
    <row r="168" spans="1:5">
      <c r="A168" s="46">
        <v>164</v>
      </c>
      <c r="B168" s="47"/>
      <c r="C168" s="48"/>
      <c r="D168" s="47"/>
      <c r="E168" s="49"/>
    </row>
    <row r="169" spans="1:5">
      <c r="A169" s="46">
        <v>165</v>
      </c>
      <c r="B169" s="47"/>
      <c r="C169" s="48"/>
      <c r="D169" s="47"/>
      <c r="E169" s="49"/>
    </row>
    <row r="170" spans="1:5">
      <c r="A170" s="46">
        <v>166</v>
      </c>
      <c r="B170" s="47"/>
      <c r="C170" s="48"/>
      <c r="D170" s="47"/>
      <c r="E170" s="49"/>
    </row>
    <row r="171" spans="1:5">
      <c r="A171" s="46">
        <v>167</v>
      </c>
      <c r="B171" s="47"/>
      <c r="C171" s="48"/>
      <c r="D171" s="47"/>
      <c r="E171" s="49"/>
    </row>
    <row r="172" spans="1:5">
      <c r="A172" s="46">
        <v>168</v>
      </c>
      <c r="B172" s="47"/>
      <c r="C172" s="48"/>
      <c r="D172" s="47"/>
      <c r="E172" s="49"/>
    </row>
    <row r="173" spans="1:5">
      <c r="A173" s="46">
        <v>169</v>
      </c>
      <c r="B173" s="47"/>
      <c r="C173" s="48"/>
      <c r="D173" s="47"/>
      <c r="E173" s="49"/>
    </row>
    <row r="174" spans="1:5">
      <c r="A174" s="46">
        <v>170</v>
      </c>
      <c r="B174" s="47"/>
      <c r="C174" s="48"/>
      <c r="D174" s="47"/>
      <c r="E174" s="49"/>
    </row>
    <row r="175" spans="1:5">
      <c r="A175" s="46">
        <v>171</v>
      </c>
      <c r="B175" s="47"/>
      <c r="C175" s="48"/>
      <c r="D175" s="47"/>
      <c r="E175" s="49"/>
    </row>
    <row r="176" spans="1:5">
      <c r="A176" s="46">
        <v>172</v>
      </c>
      <c r="B176" s="47"/>
      <c r="C176" s="48"/>
      <c r="D176" s="47"/>
      <c r="E176" s="49"/>
    </row>
    <row r="177" spans="1:5">
      <c r="A177" s="46">
        <v>173</v>
      </c>
      <c r="B177" s="47"/>
      <c r="C177" s="48"/>
      <c r="D177" s="47"/>
      <c r="E177" s="49"/>
    </row>
    <row r="178" spans="1:5">
      <c r="A178" s="46">
        <v>174</v>
      </c>
      <c r="B178" s="47"/>
      <c r="C178" s="48"/>
      <c r="D178" s="47"/>
      <c r="E178" s="49"/>
    </row>
    <row r="179" spans="1:5">
      <c r="A179" s="46">
        <v>175</v>
      </c>
      <c r="B179" s="47"/>
      <c r="C179" s="48"/>
      <c r="D179" s="47"/>
      <c r="E179" s="49"/>
    </row>
    <row r="180" spans="1:5">
      <c r="A180" s="46">
        <v>176</v>
      </c>
      <c r="B180" s="47"/>
      <c r="C180" s="48"/>
      <c r="D180" s="47"/>
      <c r="E180" s="49"/>
    </row>
    <row r="181" spans="1:5">
      <c r="A181" s="46">
        <v>177</v>
      </c>
      <c r="B181" s="47"/>
      <c r="C181" s="48"/>
      <c r="D181" s="47"/>
      <c r="E181" s="49"/>
    </row>
    <row r="182" spans="1:5">
      <c r="A182" s="46">
        <v>178</v>
      </c>
      <c r="B182" s="47"/>
      <c r="C182" s="48"/>
      <c r="D182" s="47"/>
      <c r="E182" s="49"/>
    </row>
    <row r="183" spans="1:5">
      <c r="A183" s="46">
        <v>179</v>
      </c>
      <c r="B183" s="47"/>
      <c r="C183" s="48"/>
      <c r="D183" s="47"/>
      <c r="E183" s="49"/>
    </row>
    <row r="184" spans="1:5">
      <c r="A184" s="46">
        <v>180</v>
      </c>
      <c r="B184" s="47"/>
      <c r="C184" s="48"/>
      <c r="D184" s="47"/>
      <c r="E184" s="49"/>
    </row>
    <row r="185" spans="1:5">
      <c r="A185" s="46">
        <v>181</v>
      </c>
      <c r="B185" s="47"/>
      <c r="C185" s="48"/>
      <c r="D185" s="47"/>
      <c r="E185" s="49"/>
    </row>
    <row r="186" spans="1:5">
      <c r="A186" s="46">
        <v>182</v>
      </c>
      <c r="B186" s="47"/>
      <c r="C186" s="48"/>
      <c r="D186" s="47"/>
      <c r="E186" s="49"/>
    </row>
    <row r="187" spans="1:5">
      <c r="A187" s="46">
        <v>183</v>
      </c>
      <c r="B187" s="47"/>
      <c r="C187" s="48"/>
      <c r="D187" s="47"/>
      <c r="E187" s="49"/>
    </row>
    <row r="188" spans="1:5">
      <c r="A188" s="46">
        <v>184</v>
      </c>
      <c r="B188" s="47"/>
      <c r="C188" s="48"/>
      <c r="D188" s="47"/>
      <c r="E188" s="49"/>
    </row>
    <row r="189" spans="1:5">
      <c r="A189" s="46">
        <v>185</v>
      </c>
      <c r="B189" s="47"/>
      <c r="C189" s="48"/>
      <c r="D189" s="47"/>
      <c r="E189" s="49"/>
    </row>
    <row r="190" spans="1:5">
      <c r="A190" s="46">
        <v>186</v>
      </c>
      <c r="B190" s="47"/>
      <c r="C190" s="48"/>
      <c r="D190" s="47"/>
      <c r="E190" s="49"/>
    </row>
    <row r="191" spans="1:5">
      <c r="A191" s="46">
        <v>187</v>
      </c>
      <c r="B191" s="47"/>
      <c r="C191" s="48"/>
      <c r="D191" s="47"/>
      <c r="E191" s="49"/>
    </row>
    <row r="192" spans="1:5">
      <c r="A192" s="46">
        <v>188</v>
      </c>
      <c r="B192" s="47"/>
      <c r="C192" s="48"/>
      <c r="D192" s="47"/>
      <c r="E192" s="49"/>
    </row>
    <row r="193" spans="1:5">
      <c r="A193" s="46">
        <v>189</v>
      </c>
      <c r="B193" s="47"/>
      <c r="C193" s="48"/>
      <c r="D193" s="47"/>
      <c r="E193" s="49"/>
    </row>
    <row r="194" spans="1:5">
      <c r="A194" s="46">
        <v>190</v>
      </c>
      <c r="B194" s="47"/>
      <c r="C194" s="48"/>
      <c r="D194" s="47"/>
      <c r="E194" s="49"/>
    </row>
    <row r="195" spans="1:5">
      <c r="A195" s="46">
        <v>191</v>
      </c>
      <c r="B195" s="47"/>
      <c r="C195" s="48"/>
      <c r="D195" s="47"/>
      <c r="E195" s="49"/>
    </row>
    <row r="196" spans="1:5">
      <c r="A196" s="46">
        <v>192</v>
      </c>
      <c r="B196" s="47"/>
      <c r="C196" s="48"/>
      <c r="D196" s="47"/>
      <c r="E196" s="49"/>
    </row>
    <row r="197" spans="1:5">
      <c r="A197" s="46">
        <v>193</v>
      </c>
      <c r="B197" s="47"/>
      <c r="C197" s="48"/>
      <c r="D197" s="47"/>
      <c r="E197" s="49"/>
    </row>
    <row r="198" spans="1:5">
      <c r="A198" s="46">
        <v>194</v>
      </c>
      <c r="B198" s="47"/>
      <c r="C198" s="48"/>
      <c r="D198" s="47"/>
      <c r="E198" s="49"/>
    </row>
    <row r="199" spans="1:5">
      <c r="A199" s="46">
        <v>195</v>
      </c>
      <c r="B199" s="47"/>
      <c r="C199" s="48"/>
      <c r="D199" s="47"/>
      <c r="E199" s="49"/>
    </row>
    <row r="200" spans="1:5">
      <c r="A200" s="46">
        <v>196</v>
      </c>
      <c r="B200" s="47"/>
      <c r="C200" s="48"/>
      <c r="D200" s="47"/>
      <c r="E200" s="49"/>
    </row>
    <row r="201" spans="1:5">
      <c r="A201" s="46">
        <v>197</v>
      </c>
      <c r="B201" s="47"/>
      <c r="C201" s="48"/>
      <c r="D201" s="47"/>
      <c r="E201" s="49"/>
    </row>
    <row r="202" spans="1:5">
      <c r="A202" s="46">
        <v>198</v>
      </c>
      <c r="B202" s="47"/>
      <c r="C202" s="48"/>
      <c r="D202" s="47"/>
      <c r="E202" s="49"/>
    </row>
    <row r="203" spans="1:5">
      <c r="A203" s="46">
        <v>199</v>
      </c>
      <c r="B203" s="47"/>
      <c r="C203" s="48"/>
      <c r="D203" s="47"/>
      <c r="E203" s="49"/>
    </row>
    <row r="204" spans="1:5">
      <c r="A204" s="46">
        <v>200</v>
      </c>
      <c r="B204" s="47"/>
      <c r="C204" s="48"/>
      <c r="D204" s="47"/>
      <c r="E204" s="49"/>
    </row>
    <row r="205" spans="1:5">
      <c r="A205" s="46">
        <v>201</v>
      </c>
      <c r="B205" s="47"/>
      <c r="C205" s="48"/>
      <c r="D205" s="47"/>
      <c r="E205" s="49"/>
    </row>
    <row r="206" spans="1:5">
      <c r="A206" s="46">
        <v>202</v>
      </c>
      <c r="B206" s="47"/>
      <c r="C206" s="48"/>
      <c r="D206" s="47"/>
      <c r="E206" s="49"/>
    </row>
    <row r="207" spans="1:5">
      <c r="A207" s="46">
        <v>203</v>
      </c>
      <c r="B207" s="47"/>
      <c r="C207" s="48"/>
      <c r="D207" s="47"/>
      <c r="E207" s="49"/>
    </row>
    <row r="208" spans="1:5">
      <c r="A208" s="46">
        <v>204</v>
      </c>
      <c r="B208" s="47"/>
      <c r="C208" s="48"/>
      <c r="D208" s="47"/>
      <c r="E208" s="49"/>
    </row>
    <row r="209" spans="1:5">
      <c r="A209" s="46">
        <v>205</v>
      </c>
      <c r="B209" s="47"/>
      <c r="C209" s="48"/>
      <c r="D209" s="47"/>
      <c r="E209" s="49"/>
    </row>
    <row r="210" spans="1:5">
      <c r="A210" s="46">
        <v>206</v>
      </c>
      <c r="B210" s="47"/>
      <c r="C210" s="48"/>
      <c r="D210" s="47"/>
      <c r="E210" s="49"/>
    </row>
    <row r="211" spans="1:5">
      <c r="A211" s="46">
        <v>207</v>
      </c>
      <c r="B211" s="47"/>
      <c r="C211" s="48"/>
      <c r="D211" s="47"/>
      <c r="E211" s="49"/>
    </row>
    <row r="212" spans="1:5">
      <c r="A212" s="46">
        <v>208</v>
      </c>
      <c r="B212" s="47"/>
      <c r="C212" s="48"/>
      <c r="D212" s="47"/>
      <c r="E212" s="49"/>
    </row>
    <row r="213" spans="1:5">
      <c r="A213" s="46">
        <v>209</v>
      </c>
      <c r="B213" s="47"/>
      <c r="C213" s="48"/>
      <c r="D213" s="47"/>
      <c r="E213" s="49"/>
    </row>
    <row r="214" spans="1:5">
      <c r="A214" s="46">
        <v>210</v>
      </c>
      <c r="B214" s="47"/>
      <c r="C214" s="48"/>
      <c r="D214" s="47"/>
      <c r="E214" s="49"/>
    </row>
    <row r="215" spans="1:5">
      <c r="A215" s="46">
        <v>211</v>
      </c>
      <c r="B215" s="47"/>
      <c r="C215" s="48"/>
      <c r="D215" s="47"/>
      <c r="E215" s="49"/>
    </row>
    <row r="216" spans="1:5">
      <c r="A216" s="46">
        <v>212</v>
      </c>
      <c r="B216" s="47"/>
      <c r="C216" s="48"/>
      <c r="D216" s="47"/>
      <c r="E216" s="49"/>
    </row>
    <row r="217" spans="1:5">
      <c r="A217" s="46">
        <v>213</v>
      </c>
      <c r="B217" s="47"/>
      <c r="C217" s="48"/>
      <c r="D217" s="47"/>
      <c r="E217" s="49"/>
    </row>
    <row r="218" spans="1:5">
      <c r="A218" s="46">
        <v>214</v>
      </c>
      <c r="B218" s="47"/>
      <c r="C218" s="48"/>
      <c r="D218" s="47"/>
      <c r="E218" s="49"/>
    </row>
    <row r="219" spans="1:5">
      <c r="A219" s="46">
        <v>215</v>
      </c>
      <c r="B219" s="47"/>
      <c r="C219" s="48"/>
      <c r="D219" s="47"/>
      <c r="E219" s="49"/>
    </row>
    <row r="220" spans="1:5">
      <c r="A220" s="46">
        <v>216</v>
      </c>
      <c r="B220" s="47"/>
      <c r="C220" s="48"/>
      <c r="D220" s="47"/>
      <c r="E220" s="49"/>
    </row>
    <row r="221" spans="1:5">
      <c r="A221" s="46">
        <v>217</v>
      </c>
      <c r="B221" s="47"/>
      <c r="C221" s="48"/>
      <c r="D221" s="47"/>
      <c r="E221" s="49"/>
    </row>
    <row r="222" spans="1:5">
      <c r="A222" s="46">
        <v>218</v>
      </c>
      <c r="B222" s="47"/>
      <c r="C222" s="48"/>
      <c r="D222" s="47"/>
      <c r="E222" s="49"/>
    </row>
    <row r="223" spans="1:5">
      <c r="A223" s="46">
        <v>219</v>
      </c>
      <c r="B223" s="47"/>
      <c r="C223" s="48"/>
      <c r="D223" s="47"/>
      <c r="E223" s="49"/>
    </row>
    <row r="224" spans="1:5">
      <c r="A224" s="46">
        <v>220</v>
      </c>
      <c r="B224" s="47"/>
      <c r="C224" s="48"/>
      <c r="D224" s="47"/>
      <c r="E224" s="49"/>
    </row>
    <row r="225" spans="1:5">
      <c r="A225" s="46">
        <v>221</v>
      </c>
      <c r="B225" s="47"/>
      <c r="C225" s="48"/>
      <c r="D225" s="47"/>
      <c r="E225" s="49"/>
    </row>
    <row r="226" spans="1:5">
      <c r="A226" s="46">
        <v>222</v>
      </c>
      <c r="B226" s="47"/>
      <c r="C226" s="48"/>
      <c r="D226" s="47"/>
      <c r="E226" s="49"/>
    </row>
    <row r="227" spans="1:5">
      <c r="A227" s="46">
        <v>223</v>
      </c>
      <c r="B227" s="47"/>
      <c r="C227" s="48"/>
      <c r="D227" s="47"/>
      <c r="E227" s="49"/>
    </row>
    <row r="228" spans="1:5">
      <c r="A228" s="46">
        <v>224</v>
      </c>
      <c r="B228" s="47"/>
      <c r="C228" s="48"/>
      <c r="D228" s="47"/>
      <c r="E228" s="49"/>
    </row>
    <row r="229" spans="1:5">
      <c r="A229" s="46">
        <v>225</v>
      </c>
      <c r="B229" s="47"/>
      <c r="C229" s="48"/>
      <c r="D229" s="47"/>
      <c r="E229" s="49"/>
    </row>
    <row r="230" spans="1:5">
      <c r="A230" s="46">
        <v>226</v>
      </c>
      <c r="B230" s="47"/>
      <c r="C230" s="48"/>
      <c r="D230" s="47"/>
      <c r="E230" s="49"/>
    </row>
    <row r="231" spans="1:5">
      <c r="A231" s="46">
        <v>227</v>
      </c>
      <c r="B231" s="47"/>
      <c r="C231" s="48"/>
      <c r="D231" s="47"/>
      <c r="E231" s="49"/>
    </row>
    <row r="232" spans="1:5">
      <c r="A232" s="46">
        <v>228</v>
      </c>
      <c r="B232" s="47"/>
      <c r="C232" s="48"/>
      <c r="D232" s="47"/>
      <c r="E232" s="49"/>
    </row>
    <row r="233" spans="1:5">
      <c r="A233" s="46">
        <v>229</v>
      </c>
      <c r="B233" s="47"/>
      <c r="C233" s="48"/>
      <c r="D233" s="47"/>
      <c r="E233" s="49"/>
    </row>
    <row r="234" spans="1:5">
      <c r="A234" s="46">
        <v>230</v>
      </c>
      <c r="B234" s="47"/>
      <c r="C234" s="48"/>
      <c r="D234" s="47"/>
      <c r="E234" s="49"/>
    </row>
    <row r="235" spans="1:5">
      <c r="A235" s="46">
        <v>231</v>
      </c>
      <c r="B235" s="47"/>
      <c r="C235" s="48"/>
      <c r="D235" s="47"/>
      <c r="E235" s="49"/>
    </row>
    <row r="236" spans="1:5">
      <c r="A236" s="46">
        <v>232</v>
      </c>
      <c r="B236" s="47"/>
      <c r="C236" s="48"/>
      <c r="D236" s="47"/>
      <c r="E236" s="49"/>
    </row>
    <row r="237" spans="1:5">
      <c r="A237" s="46">
        <v>233</v>
      </c>
      <c r="B237" s="47"/>
      <c r="C237" s="48"/>
      <c r="D237" s="47"/>
      <c r="E237" s="49"/>
    </row>
    <row r="238" spans="1:5">
      <c r="A238" s="46">
        <v>234</v>
      </c>
      <c r="B238" s="47"/>
      <c r="C238" s="48"/>
      <c r="D238" s="47"/>
      <c r="E238" s="49"/>
    </row>
    <row r="239" spans="1:5">
      <c r="A239" s="46">
        <v>235</v>
      </c>
      <c r="B239" s="47"/>
      <c r="C239" s="48"/>
      <c r="D239" s="47"/>
      <c r="E239" s="49"/>
    </row>
    <row r="240" spans="1:5">
      <c r="A240" s="46">
        <v>236</v>
      </c>
      <c r="B240" s="47"/>
      <c r="C240" s="48"/>
      <c r="D240" s="47"/>
      <c r="E240" s="49"/>
    </row>
    <row r="241" spans="1:5">
      <c r="A241" s="46">
        <v>237</v>
      </c>
      <c r="B241" s="47"/>
      <c r="C241" s="48"/>
      <c r="D241" s="47"/>
      <c r="E241" s="49"/>
    </row>
    <row r="242" spans="1:5">
      <c r="A242" s="46">
        <v>238</v>
      </c>
      <c r="B242" s="47"/>
      <c r="C242" s="48"/>
      <c r="D242" s="47"/>
      <c r="E242" s="49"/>
    </row>
    <row r="243" spans="1:5">
      <c r="A243" s="46">
        <v>239</v>
      </c>
      <c r="B243" s="47"/>
      <c r="C243" s="48"/>
      <c r="D243" s="47"/>
      <c r="E243" s="49"/>
    </row>
    <row r="244" spans="1:5" ht="17.25" thickBot="1">
      <c r="A244" s="51">
        <v>240</v>
      </c>
      <c r="B244" s="52"/>
      <c r="C244" s="53"/>
      <c r="D244" s="52"/>
      <c r="E244" s="54"/>
    </row>
  </sheetData>
  <phoneticPr fontId="3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H244"/>
  <sheetViews>
    <sheetView workbookViewId="0">
      <pane ySplit="4" topLeftCell="A5" activePane="bottomLeft" state="frozen"/>
      <selection sqref="A1:C1"/>
      <selection pane="bottomLeft" activeCell="G14" sqref="G14"/>
    </sheetView>
  </sheetViews>
  <sheetFormatPr defaultRowHeight="16.5"/>
  <cols>
    <col min="1" max="1" width="8.75" customWidth="1"/>
    <col min="2" max="5" width="15.75" customWidth="1"/>
  </cols>
  <sheetData>
    <row r="1" spans="1:8">
      <c r="A1" s="22"/>
      <c r="B1" s="22" t="s">
        <v>18</v>
      </c>
      <c r="C1" s="22" t="s">
        <v>20</v>
      </c>
      <c r="D1" s="22" t="s">
        <v>22</v>
      </c>
      <c r="E1" s="22"/>
    </row>
    <row r="2" spans="1:8">
      <c r="A2" s="23"/>
      <c r="B2" s="23">
        <v>3.5000000000000003E-2</v>
      </c>
      <c r="C2">
        <v>20</v>
      </c>
      <c r="D2" s="24">
        <v>3800000</v>
      </c>
      <c r="E2" s="24"/>
    </row>
    <row r="3" spans="1:8" ht="17.25" thickBot="1">
      <c r="C3" s="22"/>
      <c r="D3" s="22"/>
      <c r="E3" s="22"/>
    </row>
    <row r="4" spans="1:8">
      <c r="A4" s="43" t="s">
        <v>27</v>
      </c>
      <c r="B4" s="44" t="s">
        <v>28</v>
      </c>
      <c r="C4" s="115" t="s">
        <v>29</v>
      </c>
      <c r="D4" s="115" t="s">
        <v>30</v>
      </c>
      <c r="E4" s="116" t="s">
        <v>31</v>
      </c>
      <c r="H4" s="99"/>
    </row>
    <row r="5" spans="1:8">
      <c r="A5" s="46">
        <v>1</v>
      </c>
      <c r="B5" s="47">
        <f>PMT($B$2/12,$C$2*12,$D$2)</f>
        <v>-22038.469283357546</v>
      </c>
      <c r="C5" s="48">
        <f>IPMT($B$2/12,A5,$C$2*12,$D$2)</f>
        <v>-11083.333333333334</v>
      </c>
      <c r="D5" s="47">
        <f>PPMT($B$2/12,A5,$C$2*12,$D$2)</f>
        <v>-10955.135950024212</v>
      </c>
      <c r="E5" s="49">
        <f>C5+D5</f>
        <v>-22038.469283357546</v>
      </c>
      <c r="F5" s="55"/>
      <c r="H5" s="114" t="s">
        <v>112</v>
      </c>
    </row>
    <row r="6" spans="1:8">
      <c r="A6" s="50">
        <v>2</v>
      </c>
      <c r="B6" s="47">
        <f t="shared" ref="B6:B69" si="0">PMT($B$2/12,$C$2*12,$D$2)</f>
        <v>-22038.469283357546</v>
      </c>
      <c r="C6" s="48">
        <f t="shared" ref="C6:C69" si="1">IPMT($B$2/12,A6,$C$2*12,$D$2)</f>
        <v>-11051.380853479095</v>
      </c>
      <c r="D6" s="47">
        <f t="shared" ref="D6:D69" si="2">PPMT($B$2/12,A6,$C$2*12,$D$2)</f>
        <v>-10987.088429878449</v>
      </c>
      <c r="E6" s="49">
        <f t="shared" ref="E6:E69" si="3">C6+D6</f>
        <v>-22038.469283357546</v>
      </c>
      <c r="H6" s="111" t="s">
        <v>113</v>
      </c>
    </row>
    <row r="7" spans="1:8">
      <c r="A7" s="46">
        <v>3</v>
      </c>
      <c r="B7" s="47">
        <f t="shared" si="0"/>
        <v>-22038.469283357546</v>
      </c>
      <c r="C7" s="48">
        <f t="shared" si="1"/>
        <v>-11019.335178891952</v>
      </c>
      <c r="D7" s="47">
        <f t="shared" si="2"/>
        <v>-11019.134104465596</v>
      </c>
      <c r="E7" s="49">
        <f t="shared" si="3"/>
        <v>-22038.469283357546</v>
      </c>
      <c r="H7" s="111" t="s">
        <v>114</v>
      </c>
    </row>
    <row r="8" spans="1:8">
      <c r="A8" s="46">
        <v>4</v>
      </c>
      <c r="B8" s="47">
        <f t="shared" si="0"/>
        <v>-22038.469283357546</v>
      </c>
      <c r="C8" s="48">
        <f t="shared" si="1"/>
        <v>-10987.196037753925</v>
      </c>
      <c r="D8" s="47">
        <f t="shared" si="2"/>
        <v>-11051.273245603619</v>
      </c>
      <c r="E8" s="49">
        <f t="shared" si="3"/>
        <v>-22038.469283357546</v>
      </c>
      <c r="H8" s="111"/>
    </row>
    <row r="9" spans="1:8">
      <c r="A9" s="46">
        <v>5</v>
      </c>
      <c r="B9" s="47">
        <f t="shared" si="0"/>
        <v>-22038.469283357546</v>
      </c>
      <c r="C9" s="48">
        <f t="shared" si="1"/>
        <v>-10954.963157454249</v>
      </c>
      <c r="D9" s="47">
        <f t="shared" si="2"/>
        <v>-11083.506125903297</v>
      </c>
      <c r="E9" s="49">
        <f t="shared" si="3"/>
        <v>-22038.469283357546</v>
      </c>
      <c r="H9" s="111"/>
    </row>
    <row r="10" spans="1:8">
      <c r="A10" s="46">
        <v>6</v>
      </c>
      <c r="B10" s="47">
        <f t="shared" si="0"/>
        <v>-22038.469283357546</v>
      </c>
      <c r="C10" s="48">
        <f t="shared" si="1"/>
        <v>-10922.63626458703</v>
      </c>
      <c r="D10" s="47">
        <f t="shared" si="2"/>
        <v>-11115.833018770516</v>
      </c>
      <c r="E10" s="49">
        <f t="shared" si="3"/>
        <v>-22038.469283357546</v>
      </c>
      <c r="H10" s="111"/>
    </row>
    <row r="11" spans="1:8">
      <c r="A11" s="46">
        <v>7</v>
      </c>
      <c r="B11" s="47">
        <f t="shared" si="0"/>
        <v>-22038.469283357546</v>
      </c>
      <c r="C11" s="48">
        <f t="shared" si="1"/>
        <v>-10890.21508494895</v>
      </c>
      <c r="D11" s="47">
        <f t="shared" si="2"/>
        <v>-11148.254198408598</v>
      </c>
      <c r="E11" s="49">
        <f t="shared" si="3"/>
        <v>-22038.469283357546</v>
      </c>
    </row>
    <row r="12" spans="1:8">
      <c r="A12" s="46">
        <v>8</v>
      </c>
      <c r="B12" s="47">
        <f t="shared" si="0"/>
        <v>-22038.469283357546</v>
      </c>
      <c r="C12" s="48">
        <f t="shared" si="1"/>
        <v>-10857.699343536924</v>
      </c>
      <c r="D12" s="47">
        <f t="shared" si="2"/>
        <v>-11180.769939820622</v>
      </c>
      <c r="E12" s="49">
        <f t="shared" si="3"/>
        <v>-22038.469283357546</v>
      </c>
      <c r="H12" s="113" t="s">
        <v>115</v>
      </c>
    </row>
    <row r="13" spans="1:8">
      <c r="A13" s="46">
        <v>9</v>
      </c>
      <c r="B13" s="47">
        <f t="shared" si="0"/>
        <v>-22038.469283357546</v>
      </c>
      <c r="C13" s="48">
        <f t="shared" si="1"/>
        <v>-10825.088764545784</v>
      </c>
      <c r="D13" s="47">
        <f t="shared" si="2"/>
        <v>-11213.380518811764</v>
      </c>
      <c r="E13" s="49">
        <f t="shared" si="3"/>
        <v>-22038.469283357546</v>
      </c>
      <c r="H13" s="112"/>
    </row>
    <row r="14" spans="1:8">
      <c r="A14" s="46">
        <v>10</v>
      </c>
      <c r="B14" s="47">
        <f t="shared" si="0"/>
        <v>-22038.469283357546</v>
      </c>
      <c r="C14" s="48">
        <f t="shared" si="1"/>
        <v>-10792.383071365917</v>
      </c>
      <c r="D14" s="47">
        <f t="shared" si="2"/>
        <v>-11246.086211991631</v>
      </c>
      <c r="E14" s="49">
        <f t="shared" si="3"/>
        <v>-22038.469283357546</v>
      </c>
      <c r="H14" s="112"/>
    </row>
    <row r="15" spans="1:8">
      <c r="A15" s="46">
        <v>11</v>
      </c>
      <c r="B15" s="47">
        <f t="shared" si="0"/>
        <v>-22038.469283357546</v>
      </c>
      <c r="C15" s="48">
        <f t="shared" si="1"/>
        <v>-10759.581986580939</v>
      </c>
      <c r="D15" s="47">
        <f t="shared" si="2"/>
        <v>-11278.887296776607</v>
      </c>
      <c r="E15" s="49">
        <f t="shared" si="3"/>
        <v>-22038.469283357546</v>
      </c>
      <c r="H15" s="112"/>
    </row>
    <row r="16" spans="1:8">
      <c r="A16" s="46">
        <v>12</v>
      </c>
      <c r="B16" s="47">
        <f t="shared" si="0"/>
        <v>-22038.469283357546</v>
      </c>
      <c r="C16" s="48">
        <f t="shared" si="1"/>
        <v>-10726.685231965341</v>
      </c>
      <c r="D16" s="47">
        <f t="shared" si="2"/>
        <v>-11311.784051392206</v>
      </c>
      <c r="E16" s="49">
        <f t="shared" si="3"/>
        <v>-22038.469283357546</v>
      </c>
      <c r="H16" s="112"/>
    </row>
    <row r="17" spans="1:8">
      <c r="A17" s="46">
        <v>13</v>
      </c>
      <c r="B17" s="47">
        <f t="shared" si="0"/>
        <v>-22038.469283357546</v>
      </c>
      <c r="C17" s="48">
        <f t="shared" si="1"/>
        <v>-10693.692528482115</v>
      </c>
      <c r="D17" s="47">
        <f t="shared" si="2"/>
        <v>-11344.776754875435</v>
      </c>
      <c r="E17" s="49">
        <f t="shared" si="3"/>
        <v>-22038.46928335755</v>
      </c>
      <c r="H17" s="112"/>
    </row>
    <row r="18" spans="1:8">
      <c r="A18" s="46">
        <v>14</v>
      </c>
      <c r="B18" s="47">
        <f t="shared" si="0"/>
        <v>-22038.469283357546</v>
      </c>
      <c r="C18" s="48">
        <f t="shared" si="1"/>
        <v>-10660.603596280393</v>
      </c>
      <c r="D18" s="47">
        <f t="shared" si="2"/>
        <v>-11377.865687077154</v>
      </c>
      <c r="E18" s="49">
        <f t="shared" si="3"/>
        <v>-22038.469283357546</v>
      </c>
      <c r="H18" s="113" t="s">
        <v>116</v>
      </c>
    </row>
    <row r="19" spans="1:8">
      <c r="A19" s="46">
        <v>15</v>
      </c>
      <c r="B19" s="47">
        <f t="shared" si="0"/>
        <v>-22038.469283357546</v>
      </c>
      <c r="C19" s="48">
        <f t="shared" si="1"/>
        <v>-10627.418154693083</v>
      </c>
      <c r="D19" s="47">
        <f t="shared" si="2"/>
        <v>-11411.051128664463</v>
      </c>
      <c r="E19" s="49">
        <f t="shared" si="3"/>
        <v>-22038.469283357546</v>
      </c>
      <c r="H19" s="112"/>
    </row>
    <row r="20" spans="1:8">
      <c r="A20" s="46">
        <v>16</v>
      </c>
      <c r="B20" s="47">
        <f t="shared" si="0"/>
        <v>-22038.469283357546</v>
      </c>
      <c r="C20" s="48">
        <f t="shared" si="1"/>
        <v>-10594.13592223448</v>
      </c>
      <c r="D20" s="47">
        <f t="shared" si="2"/>
        <v>-11444.333361123068</v>
      </c>
      <c r="E20" s="49">
        <f t="shared" si="3"/>
        <v>-22038.469283357546</v>
      </c>
    </row>
    <row r="21" spans="1:8">
      <c r="A21" s="46">
        <v>17</v>
      </c>
      <c r="B21" s="47">
        <f t="shared" si="0"/>
        <v>-22038.469283357546</v>
      </c>
      <c r="C21" s="48">
        <f t="shared" si="1"/>
        <v>-10560.756616597871</v>
      </c>
      <c r="D21" s="47">
        <f t="shared" si="2"/>
        <v>-11477.712666759675</v>
      </c>
      <c r="E21" s="49">
        <f t="shared" si="3"/>
        <v>-22038.469283357546</v>
      </c>
    </row>
    <row r="22" spans="1:8">
      <c r="A22" s="46">
        <v>18</v>
      </c>
      <c r="B22" s="47">
        <f t="shared" si="0"/>
        <v>-22038.469283357546</v>
      </c>
      <c r="C22" s="48">
        <f t="shared" si="1"/>
        <v>-10527.279954653155</v>
      </c>
      <c r="D22" s="47">
        <f t="shared" si="2"/>
        <v>-11511.189328704393</v>
      </c>
      <c r="E22" s="49">
        <f t="shared" si="3"/>
        <v>-22038.469283357546</v>
      </c>
    </row>
    <row r="23" spans="1:8">
      <c r="A23" s="46">
        <v>19</v>
      </c>
      <c r="B23" s="47">
        <f t="shared" si="0"/>
        <v>-22038.469283357546</v>
      </c>
      <c r="C23" s="48">
        <f t="shared" si="1"/>
        <v>-10493.705652444434</v>
      </c>
      <c r="D23" s="47">
        <f t="shared" si="2"/>
        <v>-11544.763630913112</v>
      </c>
      <c r="E23" s="49">
        <f t="shared" si="3"/>
        <v>-22038.469283357546</v>
      </c>
    </row>
    <row r="24" spans="1:8">
      <c r="A24" s="46">
        <v>20</v>
      </c>
      <c r="B24" s="47">
        <f t="shared" si="0"/>
        <v>-22038.469283357546</v>
      </c>
      <c r="C24" s="48">
        <f t="shared" si="1"/>
        <v>-10460.033425187603</v>
      </c>
      <c r="D24" s="47">
        <f t="shared" si="2"/>
        <v>-11578.435858169943</v>
      </c>
      <c r="E24" s="49">
        <f t="shared" si="3"/>
        <v>-22038.469283357546</v>
      </c>
    </row>
    <row r="25" spans="1:8">
      <c r="A25" s="46">
        <v>21</v>
      </c>
      <c r="B25" s="47">
        <f t="shared" si="0"/>
        <v>-22038.469283357546</v>
      </c>
      <c r="C25" s="48">
        <f t="shared" si="1"/>
        <v>-10426.262987267941</v>
      </c>
      <c r="D25" s="47">
        <f t="shared" si="2"/>
        <v>-11612.206296089606</v>
      </c>
      <c r="E25" s="49">
        <f t="shared" si="3"/>
        <v>-22038.469283357546</v>
      </c>
    </row>
    <row r="26" spans="1:8">
      <c r="A26" s="46">
        <v>22</v>
      </c>
      <c r="B26" s="47">
        <f t="shared" si="0"/>
        <v>-22038.469283357546</v>
      </c>
      <c r="C26" s="48">
        <f t="shared" si="1"/>
        <v>-10392.394052237682</v>
      </c>
      <c r="D26" s="47">
        <f t="shared" si="2"/>
        <v>-11646.075231119867</v>
      </c>
      <c r="E26" s="49">
        <f t="shared" si="3"/>
        <v>-22038.469283357546</v>
      </c>
    </row>
    <row r="27" spans="1:8">
      <c r="A27" s="46">
        <v>23</v>
      </c>
      <c r="B27" s="47">
        <f t="shared" si="0"/>
        <v>-22038.469283357546</v>
      </c>
      <c r="C27" s="48">
        <f t="shared" si="1"/>
        <v>-10358.42633281358</v>
      </c>
      <c r="D27" s="47">
        <f t="shared" si="2"/>
        <v>-11680.042950543966</v>
      </c>
      <c r="E27" s="49">
        <f t="shared" si="3"/>
        <v>-22038.469283357546</v>
      </c>
    </row>
    <row r="28" spans="1:8">
      <c r="A28" s="46">
        <v>24</v>
      </c>
      <c r="B28" s="47">
        <f t="shared" si="0"/>
        <v>-22038.469283357546</v>
      </c>
      <c r="C28" s="48">
        <f t="shared" si="1"/>
        <v>-10324.359540874495</v>
      </c>
      <c r="D28" s="47">
        <f t="shared" si="2"/>
        <v>-11714.109742483053</v>
      </c>
      <c r="E28" s="49">
        <f t="shared" si="3"/>
        <v>-22038.469283357546</v>
      </c>
    </row>
    <row r="29" spans="1:8">
      <c r="A29" s="46">
        <v>25</v>
      </c>
      <c r="B29" s="47">
        <f t="shared" si="0"/>
        <v>-22038.469283357546</v>
      </c>
      <c r="C29" s="48">
        <f t="shared" si="1"/>
        <v>-10290.193387458919</v>
      </c>
      <c r="D29" s="47">
        <f t="shared" si="2"/>
        <v>-11748.275895898629</v>
      </c>
      <c r="E29" s="49">
        <f t="shared" si="3"/>
        <v>-22038.469283357546</v>
      </c>
    </row>
    <row r="30" spans="1:8">
      <c r="A30" s="46">
        <v>26</v>
      </c>
      <c r="B30" s="47">
        <f t="shared" si="0"/>
        <v>-22038.469283357546</v>
      </c>
      <c r="C30" s="48">
        <f t="shared" si="1"/>
        <v>-10255.927582762548</v>
      </c>
      <c r="D30" s="47">
        <f t="shared" si="2"/>
        <v>-11782.541700594998</v>
      </c>
      <c r="E30" s="49">
        <f t="shared" si="3"/>
        <v>-22038.469283357546</v>
      </c>
    </row>
    <row r="31" spans="1:8">
      <c r="A31" s="46">
        <v>27</v>
      </c>
      <c r="B31" s="47">
        <f t="shared" si="0"/>
        <v>-22038.469283357546</v>
      </c>
      <c r="C31" s="48">
        <f t="shared" si="1"/>
        <v>-10221.561836135812</v>
      </c>
      <c r="D31" s="47">
        <f t="shared" si="2"/>
        <v>-11816.907447221733</v>
      </c>
      <c r="E31" s="49">
        <f t="shared" si="3"/>
        <v>-22038.469283357546</v>
      </c>
    </row>
    <row r="32" spans="1:8">
      <c r="A32" s="46">
        <v>28</v>
      </c>
      <c r="B32" s="47">
        <f t="shared" si="0"/>
        <v>-22038.469283357546</v>
      </c>
      <c r="C32" s="48">
        <f t="shared" si="1"/>
        <v>-10187.095856081416</v>
      </c>
      <c r="D32" s="47">
        <f t="shared" si="2"/>
        <v>-11851.373427276132</v>
      </c>
      <c r="E32" s="49">
        <f t="shared" si="3"/>
        <v>-22038.469283357546</v>
      </c>
    </row>
    <row r="33" spans="1:5">
      <c r="A33" s="46">
        <v>29</v>
      </c>
      <c r="B33" s="47">
        <f t="shared" si="0"/>
        <v>-22038.469283357546</v>
      </c>
      <c r="C33" s="48">
        <f t="shared" si="1"/>
        <v>-10152.529350251862</v>
      </c>
      <c r="D33" s="47">
        <f t="shared" si="2"/>
        <v>-11885.939933105688</v>
      </c>
      <c r="E33" s="49">
        <f t="shared" si="3"/>
        <v>-22038.46928335755</v>
      </c>
    </row>
    <row r="34" spans="1:5">
      <c r="A34" s="46">
        <v>30</v>
      </c>
      <c r="B34" s="47">
        <f t="shared" si="0"/>
        <v>-22038.469283357546</v>
      </c>
      <c r="C34" s="48">
        <f t="shared" si="1"/>
        <v>-10117.86202544697</v>
      </c>
      <c r="D34" s="47">
        <f t="shared" si="2"/>
        <v>-11920.607257910577</v>
      </c>
      <c r="E34" s="49">
        <f t="shared" si="3"/>
        <v>-22038.469283357546</v>
      </c>
    </row>
    <row r="35" spans="1:5">
      <c r="A35" s="46">
        <v>31</v>
      </c>
      <c r="B35" s="47">
        <f t="shared" si="0"/>
        <v>-22038.469283357546</v>
      </c>
      <c r="C35" s="48">
        <f t="shared" si="1"/>
        <v>-10083.093587611396</v>
      </c>
      <c r="D35" s="47">
        <f t="shared" si="2"/>
        <v>-11955.37569574615</v>
      </c>
      <c r="E35" s="49">
        <f t="shared" si="3"/>
        <v>-22038.469283357546</v>
      </c>
    </row>
    <row r="36" spans="1:5">
      <c r="A36" s="46">
        <v>32</v>
      </c>
      <c r="B36" s="47">
        <f t="shared" si="0"/>
        <v>-22038.469283357546</v>
      </c>
      <c r="C36" s="48">
        <f t="shared" si="1"/>
        <v>-10048.223741832135</v>
      </c>
      <c r="D36" s="47">
        <f t="shared" si="2"/>
        <v>-11990.24554152541</v>
      </c>
      <c r="E36" s="49">
        <f t="shared" si="3"/>
        <v>-22038.469283357546</v>
      </c>
    </row>
    <row r="37" spans="1:5">
      <c r="A37" s="46">
        <v>33</v>
      </c>
      <c r="B37" s="47">
        <f t="shared" si="0"/>
        <v>-22038.469283357546</v>
      </c>
      <c r="C37" s="48">
        <f t="shared" si="1"/>
        <v>-10013.252192336022</v>
      </c>
      <c r="D37" s="47">
        <f t="shared" si="2"/>
        <v>-12025.217091021526</v>
      </c>
      <c r="E37" s="49">
        <f t="shared" si="3"/>
        <v>-22038.469283357546</v>
      </c>
    </row>
    <row r="38" spans="1:5">
      <c r="A38" s="46">
        <v>34</v>
      </c>
      <c r="B38" s="47">
        <f t="shared" si="0"/>
        <v>-22038.469283357546</v>
      </c>
      <c r="C38" s="48">
        <f t="shared" si="1"/>
        <v>-9978.1786424872062</v>
      </c>
      <c r="D38" s="47">
        <f t="shared" si="2"/>
        <v>-12060.290640870338</v>
      </c>
      <c r="E38" s="49">
        <f t="shared" si="3"/>
        <v>-22038.469283357546</v>
      </c>
    </row>
    <row r="39" spans="1:5">
      <c r="A39" s="46">
        <v>35</v>
      </c>
      <c r="B39" s="47">
        <f t="shared" si="0"/>
        <v>-22038.469283357546</v>
      </c>
      <c r="C39" s="48">
        <f t="shared" si="1"/>
        <v>-9943.002794784672</v>
      </c>
      <c r="D39" s="47">
        <f t="shared" si="2"/>
        <v>-12095.466488572878</v>
      </c>
      <c r="E39" s="49">
        <f t="shared" si="3"/>
        <v>-22038.46928335755</v>
      </c>
    </row>
    <row r="40" spans="1:5">
      <c r="A40" s="46">
        <v>36</v>
      </c>
      <c r="B40" s="47">
        <f t="shared" si="0"/>
        <v>-22038.469283357546</v>
      </c>
      <c r="C40" s="48">
        <f t="shared" si="1"/>
        <v>-9907.7243508596639</v>
      </c>
      <c r="D40" s="47">
        <f t="shared" si="2"/>
        <v>-12130.744932497881</v>
      </c>
      <c r="E40" s="49">
        <f t="shared" si="3"/>
        <v>-22038.469283357546</v>
      </c>
    </row>
    <row r="41" spans="1:5">
      <c r="A41" s="46">
        <v>37</v>
      </c>
      <c r="B41" s="47">
        <f t="shared" si="0"/>
        <v>-22038.469283357546</v>
      </c>
      <c r="C41" s="48">
        <f t="shared" si="1"/>
        <v>-9872.3430114732146</v>
      </c>
      <c r="D41" s="47">
        <f t="shared" si="2"/>
        <v>-12166.126271884334</v>
      </c>
      <c r="E41" s="49">
        <f t="shared" si="3"/>
        <v>-22038.469283357546</v>
      </c>
    </row>
    <row r="42" spans="1:5">
      <c r="A42" s="46">
        <v>38</v>
      </c>
      <c r="B42" s="47">
        <f t="shared" si="0"/>
        <v>-22038.469283357546</v>
      </c>
      <c r="C42" s="48">
        <f t="shared" si="1"/>
        <v>-9836.8584765135492</v>
      </c>
      <c r="D42" s="47">
        <f t="shared" si="2"/>
        <v>-12201.610806843997</v>
      </c>
      <c r="E42" s="49">
        <f t="shared" si="3"/>
        <v>-22038.469283357546</v>
      </c>
    </row>
    <row r="43" spans="1:5">
      <c r="A43" s="46">
        <v>39</v>
      </c>
      <c r="B43" s="47">
        <f t="shared" si="0"/>
        <v>-22038.469283357546</v>
      </c>
      <c r="C43" s="48">
        <f t="shared" si="1"/>
        <v>-9801.2704449935882</v>
      </c>
      <c r="D43" s="47">
        <f t="shared" si="2"/>
        <v>-12237.198838363958</v>
      </c>
      <c r="E43" s="49">
        <f t="shared" si="3"/>
        <v>-22038.469283357546</v>
      </c>
    </row>
    <row r="44" spans="1:5">
      <c r="A44" s="46">
        <v>40</v>
      </c>
      <c r="B44" s="47">
        <f t="shared" si="0"/>
        <v>-22038.469283357546</v>
      </c>
      <c r="C44" s="48">
        <f t="shared" si="1"/>
        <v>-9765.57861504836</v>
      </c>
      <c r="D44" s="47">
        <f t="shared" si="2"/>
        <v>-12272.890668309185</v>
      </c>
      <c r="E44" s="49">
        <f t="shared" si="3"/>
        <v>-22038.469283357546</v>
      </c>
    </row>
    <row r="45" spans="1:5">
      <c r="A45" s="46">
        <v>41</v>
      </c>
      <c r="B45" s="47">
        <f t="shared" si="0"/>
        <v>-22038.469283357546</v>
      </c>
      <c r="C45" s="48">
        <f t="shared" si="1"/>
        <v>-9729.7826839324589</v>
      </c>
      <c r="D45" s="47">
        <f t="shared" si="2"/>
        <v>-12308.686599425086</v>
      </c>
      <c r="E45" s="49">
        <f t="shared" si="3"/>
        <v>-22038.469283357546</v>
      </c>
    </row>
    <row r="46" spans="1:5">
      <c r="A46" s="46">
        <v>42</v>
      </c>
      <c r="B46" s="47">
        <f t="shared" si="0"/>
        <v>-22038.469283357546</v>
      </c>
      <c r="C46" s="48">
        <f t="shared" si="1"/>
        <v>-9693.8823480174669</v>
      </c>
      <c r="D46" s="47">
        <f t="shared" si="2"/>
        <v>-12344.586935340076</v>
      </c>
      <c r="E46" s="49">
        <f t="shared" si="3"/>
        <v>-22038.469283357543</v>
      </c>
    </row>
    <row r="47" spans="1:5">
      <c r="A47" s="46">
        <v>43</v>
      </c>
      <c r="B47" s="47">
        <f t="shared" si="0"/>
        <v>-22038.469283357546</v>
      </c>
      <c r="C47" s="48">
        <f t="shared" si="1"/>
        <v>-9657.8773027893931</v>
      </c>
      <c r="D47" s="47">
        <f t="shared" si="2"/>
        <v>-12380.591980568153</v>
      </c>
      <c r="E47" s="49">
        <f t="shared" si="3"/>
        <v>-22038.469283357546</v>
      </c>
    </row>
    <row r="48" spans="1:5">
      <c r="A48" s="46">
        <v>44</v>
      </c>
      <c r="B48" s="47">
        <f t="shared" si="0"/>
        <v>-22038.469283357546</v>
      </c>
      <c r="C48" s="48">
        <f t="shared" si="1"/>
        <v>-9621.7672428460683</v>
      </c>
      <c r="D48" s="47">
        <f t="shared" si="2"/>
        <v>-12416.702040511476</v>
      </c>
      <c r="E48" s="49">
        <f t="shared" si="3"/>
        <v>-22038.469283357546</v>
      </c>
    </row>
    <row r="49" spans="1:5">
      <c r="A49" s="46">
        <v>45</v>
      </c>
      <c r="B49" s="47">
        <f t="shared" si="0"/>
        <v>-22038.469283357546</v>
      </c>
      <c r="C49" s="48">
        <f t="shared" si="1"/>
        <v>-9585.5518618945789</v>
      </c>
      <c r="D49" s="47">
        <f t="shared" si="2"/>
        <v>-12452.917421462969</v>
      </c>
      <c r="E49" s="49">
        <f t="shared" si="3"/>
        <v>-22038.469283357546</v>
      </c>
    </row>
    <row r="50" spans="1:5">
      <c r="A50" s="46">
        <v>46</v>
      </c>
      <c r="B50" s="47">
        <f t="shared" si="0"/>
        <v>-22038.469283357546</v>
      </c>
      <c r="C50" s="48">
        <f t="shared" si="1"/>
        <v>-9549.2308527486439</v>
      </c>
      <c r="D50" s="47">
        <f t="shared" si="2"/>
        <v>-12489.238430608901</v>
      </c>
      <c r="E50" s="49">
        <f t="shared" si="3"/>
        <v>-22038.469283357546</v>
      </c>
    </row>
    <row r="51" spans="1:5">
      <c r="A51" s="46">
        <v>47</v>
      </c>
      <c r="B51" s="47">
        <f t="shared" si="0"/>
        <v>-22038.469283357546</v>
      </c>
      <c r="C51" s="48">
        <f t="shared" si="1"/>
        <v>-9512.8039073260352</v>
      </c>
      <c r="D51" s="47">
        <f t="shared" si="2"/>
        <v>-12525.665376031511</v>
      </c>
      <c r="E51" s="49">
        <f t="shared" si="3"/>
        <v>-22038.469283357546</v>
      </c>
    </row>
    <row r="52" spans="1:5">
      <c r="A52" s="46">
        <v>48</v>
      </c>
      <c r="B52" s="47">
        <f t="shared" si="0"/>
        <v>-22038.469283357546</v>
      </c>
      <c r="C52" s="48">
        <f t="shared" si="1"/>
        <v>-9476.270716645944</v>
      </c>
      <c r="D52" s="47">
        <f t="shared" si="2"/>
        <v>-12562.198566711602</v>
      </c>
      <c r="E52" s="49">
        <f t="shared" si="3"/>
        <v>-22038.469283357546</v>
      </c>
    </row>
    <row r="53" spans="1:5">
      <c r="A53" s="46">
        <v>49</v>
      </c>
      <c r="B53" s="47">
        <f t="shared" si="0"/>
        <v>-22038.469283357546</v>
      </c>
      <c r="C53" s="48">
        <f t="shared" si="1"/>
        <v>-9439.6309708263689</v>
      </c>
      <c r="D53" s="47">
        <f t="shared" si="2"/>
        <v>-12598.838312531178</v>
      </c>
      <c r="E53" s="49">
        <f t="shared" si="3"/>
        <v>-22038.469283357546</v>
      </c>
    </row>
    <row r="54" spans="1:5">
      <c r="A54" s="46">
        <v>50</v>
      </c>
      <c r="B54" s="47">
        <f t="shared" si="0"/>
        <v>-22038.469283357546</v>
      </c>
      <c r="C54" s="48">
        <f t="shared" si="1"/>
        <v>-9402.8843590814849</v>
      </c>
      <c r="D54" s="47">
        <f t="shared" si="2"/>
        <v>-12635.58492427606</v>
      </c>
      <c r="E54" s="49">
        <f t="shared" si="3"/>
        <v>-22038.469283357546</v>
      </c>
    </row>
    <row r="55" spans="1:5">
      <c r="A55" s="46">
        <v>51</v>
      </c>
      <c r="B55" s="47">
        <f t="shared" si="0"/>
        <v>-22038.469283357546</v>
      </c>
      <c r="C55" s="48">
        <f t="shared" si="1"/>
        <v>-9366.0305697190124</v>
      </c>
      <c r="D55" s="47">
        <f t="shared" si="2"/>
        <v>-12672.438713638532</v>
      </c>
      <c r="E55" s="49">
        <f t="shared" si="3"/>
        <v>-22038.469283357546</v>
      </c>
    </row>
    <row r="56" spans="1:5">
      <c r="A56" s="46">
        <v>52</v>
      </c>
      <c r="B56" s="47">
        <f t="shared" si="0"/>
        <v>-22038.469283357546</v>
      </c>
      <c r="C56" s="48">
        <f t="shared" si="1"/>
        <v>-9329.0692901375678</v>
      </c>
      <c r="D56" s="47">
        <f t="shared" si="2"/>
        <v>-12709.399993219979</v>
      </c>
      <c r="E56" s="49">
        <f t="shared" si="3"/>
        <v>-22038.469283357546</v>
      </c>
    </row>
    <row r="57" spans="1:5">
      <c r="A57" s="46">
        <v>53</v>
      </c>
      <c r="B57" s="47">
        <f t="shared" si="0"/>
        <v>-22038.469283357546</v>
      </c>
      <c r="C57" s="48">
        <f t="shared" si="1"/>
        <v>-9292.0002068240119</v>
      </c>
      <c r="D57" s="47">
        <f t="shared" si="2"/>
        <v>-12746.469076533538</v>
      </c>
      <c r="E57" s="49">
        <f t="shared" si="3"/>
        <v>-22038.46928335755</v>
      </c>
    </row>
    <row r="58" spans="1:5">
      <c r="A58" s="46">
        <v>54</v>
      </c>
      <c r="B58" s="47">
        <f t="shared" si="0"/>
        <v>-22038.469283357546</v>
      </c>
      <c r="C58" s="48">
        <f t="shared" si="1"/>
        <v>-9254.8230053507868</v>
      </c>
      <c r="D58" s="47">
        <f t="shared" si="2"/>
        <v>-12783.646278006761</v>
      </c>
      <c r="E58" s="49">
        <f t="shared" si="3"/>
        <v>-22038.469283357546</v>
      </c>
    </row>
    <row r="59" spans="1:5">
      <c r="A59" s="46">
        <v>55</v>
      </c>
      <c r="B59" s="47">
        <f t="shared" si="0"/>
        <v>-22038.469283357546</v>
      </c>
      <c r="C59" s="48">
        <f t="shared" si="1"/>
        <v>-9217.5373703732657</v>
      </c>
      <c r="D59" s="47">
        <f t="shared" si="2"/>
        <v>-12820.931912984279</v>
      </c>
      <c r="E59" s="49">
        <f t="shared" si="3"/>
        <v>-22038.469283357546</v>
      </c>
    </row>
    <row r="60" spans="1:5">
      <c r="A60" s="46">
        <v>56</v>
      </c>
      <c r="B60" s="47">
        <f t="shared" si="0"/>
        <v>-22038.469283357546</v>
      </c>
      <c r="C60" s="48">
        <f t="shared" si="1"/>
        <v>-9180.1429856270624</v>
      </c>
      <c r="D60" s="47">
        <f t="shared" si="2"/>
        <v>-12858.326297730482</v>
      </c>
      <c r="E60" s="49">
        <f t="shared" si="3"/>
        <v>-22038.469283357546</v>
      </c>
    </row>
    <row r="61" spans="1:5">
      <c r="A61" s="46">
        <v>57</v>
      </c>
      <c r="B61" s="47">
        <f t="shared" si="0"/>
        <v>-22038.469283357546</v>
      </c>
      <c r="C61" s="48">
        <f t="shared" si="1"/>
        <v>-9142.6395339253486</v>
      </c>
      <c r="D61" s="47">
        <f t="shared" si="2"/>
        <v>-12895.829749432198</v>
      </c>
      <c r="E61" s="49">
        <f t="shared" si="3"/>
        <v>-22038.469283357546</v>
      </c>
    </row>
    <row r="62" spans="1:5">
      <c r="A62" s="46">
        <v>58</v>
      </c>
      <c r="B62" s="47">
        <f t="shared" si="0"/>
        <v>-22038.469283357546</v>
      </c>
      <c r="C62" s="48">
        <f t="shared" si="1"/>
        <v>-9105.0266971561723</v>
      </c>
      <c r="D62" s="47">
        <f t="shared" si="2"/>
        <v>-12933.442586201376</v>
      </c>
      <c r="E62" s="49">
        <f t="shared" si="3"/>
        <v>-22038.469283357546</v>
      </c>
    </row>
    <row r="63" spans="1:5">
      <c r="A63" s="46">
        <v>59</v>
      </c>
      <c r="B63" s="47">
        <f t="shared" si="0"/>
        <v>-22038.469283357546</v>
      </c>
      <c r="C63" s="48">
        <f t="shared" si="1"/>
        <v>-9067.3041562797498</v>
      </c>
      <c r="D63" s="47">
        <f t="shared" si="2"/>
        <v>-12971.165127077797</v>
      </c>
      <c r="E63" s="49">
        <f t="shared" si="3"/>
        <v>-22038.469283357546</v>
      </c>
    </row>
    <row r="64" spans="1:5">
      <c r="A64" s="46">
        <v>60</v>
      </c>
      <c r="B64" s="47">
        <f t="shared" si="0"/>
        <v>-22038.469283357546</v>
      </c>
      <c r="C64" s="48">
        <f t="shared" si="1"/>
        <v>-9029.4715913257751</v>
      </c>
      <c r="D64" s="47">
        <f t="shared" si="2"/>
        <v>-13008.997692031773</v>
      </c>
      <c r="E64" s="49">
        <f t="shared" si="3"/>
        <v>-22038.469283357546</v>
      </c>
    </row>
    <row r="65" spans="1:5">
      <c r="A65" s="46">
        <v>61</v>
      </c>
      <c r="B65" s="47">
        <f t="shared" si="0"/>
        <v>-22038.469283357546</v>
      </c>
      <c r="C65" s="48">
        <f t="shared" si="1"/>
        <v>-8991.5286813906805</v>
      </c>
      <c r="D65" s="47">
        <f t="shared" si="2"/>
        <v>-13046.940601966864</v>
      </c>
      <c r="E65" s="49">
        <f t="shared" si="3"/>
        <v>-22038.469283357546</v>
      </c>
    </row>
    <row r="66" spans="1:5">
      <c r="A66" s="46">
        <v>62</v>
      </c>
      <c r="B66" s="47">
        <f t="shared" si="0"/>
        <v>-22038.469283357546</v>
      </c>
      <c r="C66" s="48">
        <f t="shared" si="1"/>
        <v>-8953.4751046349465</v>
      </c>
      <c r="D66" s="47">
        <f t="shared" si="2"/>
        <v>-13084.994178722602</v>
      </c>
      <c r="E66" s="49">
        <f t="shared" si="3"/>
        <v>-22038.469283357546</v>
      </c>
    </row>
    <row r="67" spans="1:5">
      <c r="A67" s="46">
        <v>63</v>
      </c>
      <c r="B67" s="47">
        <f t="shared" si="0"/>
        <v>-22038.469283357546</v>
      </c>
      <c r="C67" s="48">
        <f t="shared" si="1"/>
        <v>-8915.3105382803369</v>
      </c>
      <c r="D67" s="47">
        <f t="shared" si="2"/>
        <v>-13123.158745077209</v>
      </c>
      <c r="E67" s="49">
        <f t="shared" si="3"/>
        <v>-22038.469283357546</v>
      </c>
    </row>
    <row r="68" spans="1:5">
      <c r="A68" s="46">
        <v>64</v>
      </c>
      <c r="B68" s="47">
        <f t="shared" si="0"/>
        <v>-22038.469283357546</v>
      </c>
      <c r="C68" s="48">
        <f t="shared" si="1"/>
        <v>-8877.0346586071955</v>
      </c>
      <c r="D68" s="47">
        <f t="shared" si="2"/>
        <v>-13161.434624750351</v>
      </c>
      <c r="E68" s="49">
        <f t="shared" si="3"/>
        <v>-22038.469283357546</v>
      </c>
    </row>
    <row r="69" spans="1:5">
      <c r="A69" s="46">
        <v>65</v>
      </c>
      <c r="B69" s="47">
        <f t="shared" si="0"/>
        <v>-22038.469283357546</v>
      </c>
      <c r="C69" s="48">
        <f t="shared" si="1"/>
        <v>-8838.6471409516726</v>
      </c>
      <c r="D69" s="47">
        <f t="shared" si="2"/>
        <v>-13199.822142405874</v>
      </c>
      <c r="E69" s="49">
        <f t="shared" si="3"/>
        <v>-22038.469283357546</v>
      </c>
    </row>
    <row r="70" spans="1:5">
      <c r="A70" s="46">
        <v>66</v>
      </c>
      <c r="B70" s="47">
        <f t="shared" ref="B70:B133" si="4">PMT($B$2/12,$C$2*12,$D$2)</f>
        <v>-22038.469283357546</v>
      </c>
      <c r="C70" s="48">
        <f t="shared" ref="C70:C133" si="5">IPMT($B$2/12,A70,$C$2*12,$D$2)</f>
        <v>-8800.1476597029905</v>
      </c>
      <c r="D70" s="47">
        <f t="shared" ref="D70:D133" si="6">PPMT($B$2/12,A70,$C$2*12,$D$2)</f>
        <v>-13238.321623654556</v>
      </c>
      <c r="E70" s="49">
        <f t="shared" ref="E70:E133" si="7">C70+D70</f>
        <v>-22038.469283357546</v>
      </c>
    </row>
    <row r="71" spans="1:5">
      <c r="A71" s="46">
        <v>67</v>
      </c>
      <c r="B71" s="47">
        <f t="shared" si="4"/>
        <v>-22038.469283357546</v>
      </c>
      <c r="C71" s="48">
        <f t="shared" si="5"/>
        <v>-8761.5358883006629</v>
      </c>
      <c r="D71" s="47">
        <f t="shared" si="6"/>
        <v>-13276.933395056883</v>
      </c>
      <c r="E71" s="49">
        <f t="shared" si="7"/>
        <v>-22038.469283357546</v>
      </c>
    </row>
    <row r="72" spans="1:5">
      <c r="A72" s="46">
        <v>68</v>
      </c>
      <c r="B72" s="47">
        <f t="shared" si="4"/>
        <v>-22038.469283357546</v>
      </c>
      <c r="C72" s="48">
        <f t="shared" si="5"/>
        <v>-8722.8114992317478</v>
      </c>
      <c r="D72" s="47">
        <f t="shared" si="6"/>
        <v>-13315.657784125799</v>
      </c>
      <c r="E72" s="49">
        <f t="shared" si="7"/>
        <v>-22038.469283357546</v>
      </c>
    </row>
    <row r="73" spans="1:5">
      <c r="A73" s="46">
        <v>69</v>
      </c>
      <c r="B73" s="47">
        <f t="shared" si="4"/>
        <v>-22038.469283357546</v>
      </c>
      <c r="C73" s="48">
        <f t="shared" si="5"/>
        <v>-8683.9741640280481</v>
      </c>
      <c r="D73" s="47">
        <f t="shared" si="6"/>
        <v>-13354.495119329498</v>
      </c>
      <c r="E73" s="49">
        <f t="shared" si="7"/>
        <v>-22038.469283357546</v>
      </c>
    </row>
    <row r="74" spans="1:5">
      <c r="A74" s="46">
        <v>70</v>
      </c>
      <c r="B74" s="47">
        <f t="shared" si="4"/>
        <v>-22038.469283357546</v>
      </c>
      <c r="C74" s="48">
        <f t="shared" si="5"/>
        <v>-8645.023553263336</v>
      </c>
      <c r="D74" s="47">
        <f t="shared" si="6"/>
        <v>-13393.445730094212</v>
      </c>
      <c r="E74" s="49">
        <f t="shared" si="7"/>
        <v>-22038.469283357546</v>
      </c>
    </row>
    <row r="75" spans="1:5">
      <c r="A75" s="46">
        <v>71</v>
      </c>
      <c r="B75" s="47">
        <f t="shared" si="4"/>
        <v>-22038.469283357546</v>
      </c>
      <c r="C75" s="48">
        <f t="shared" si="5"/>
        <v>-8605.9593365505607</v>
      </c>
      <c r="D75" s="47">
        <f t="shared" si="6"/>
        <v>-13432.509946806988</v>
      </c>
      <c r="E75" s="49">
        <f t="shared" si="7"/>
        <v>-22038.469283357546</v>
      </c>
    </row>
    <row r="76" spans="1:5">
      <c r="A76" s="46">
        <v>72</v>
      </c>
      <c r="B76" s="47">
        <f t="shared" si="4"/>
        <v>-22038.469283357546</v>
      </c>
      <c r="C76" s="48">
        <f t="shared" si="5"/>
        <v>-8566.7811825390399</v>
      </c>
      <c r="D76" s="47">
        <f t="shared" si="6"/>
        <v>-13471.688100818505</v>
      </c>
      <c r="E76" s="49">
        <f t="shared" si="7"/>
        <v>-22038.469283357546</v>
      </c>
    </row>
    <row r="77" spans="1:5">
      <c r="A77" s="46">
        <v>73</v>
      </c>
      <c r="B77" s="47">
        <f t="shared" si="4"/>
        <v>-22038.469283357546</v>
      </c>
      <c r="C77" s="48">
        <f t="shared" si="5"/>
        <v>-8527.4887589116533</v>
      </c>
      <c r="D77" s="47">
        <f t="shared" si="6"/>
        <v>-13510.980524445893</v>
      </c>
      <c r="E77" s="49">
        <f t="shared" si="7"/>
        <v>-22038.469283357546</v>
      </c>
    </row>
    <row r="78" spans="1:5">
      <c r="A78" s="46">
        <v>74</v>
      </c>
      <c r="B78" s="47">
        <f t="shared" si="4"/>
        <v>-22038.469283357546</v>
      </c>
      <c r="C78" s="48">
        <f t="shared" si="5"/>
        <v>-8488.0817323820193</v>
      </c>
      <c r="D78" s="47">
        <f t="shared" si="6"/>
        <v>-13550.387550975527</v>
      </c>
      <c r="E78" s="49">
        <f t="shared" si="7"/>
        <v>-22038.469283357546</v>
      </c>
    </row>
    <row r="79" spans="1:5">
      <c r="A79" s="46">
        <v>75</v>
      </c>
      <c r="B79" s="47">
        <f t="shared" si="4"/>
        <v>-22038.469283357546</v>
      </c>
      <c r="C79" s="48">
        <f t="shared" si="5"/>
        <v>-8448.5597686916735</v>
      </c>
      <c r="D79" s="47">
        <f t="shared" si="6"/>
        <v>-13589.909514665873</v>
      </c>
      <c r="E79" s="49">
        <f t="shared" si="7"/>
        <v>-22038.469283357546</v>
      </c>
    </row>
    <row r="80" spans="1:5">
      <c r="A80" s="46">
        <v>76</v>
      </c>
      <c r="B80" s="47">
        <f t="shared" si="4"/>
        <v>-22038.469283357546</v>
      </c>
      <c r="C80" s="48">
        <f t="shared" si="5"/>
        <v>-8408.9225326072319</v>
      </c>
      <c r="D80" s="47">
        <f t="shared" si="6"/>
        <v>-13629.546750750314</v>
      </c>
      <c r="E80" s="49">
        <f t="shared" si="7"/>
        <v>-22038.469283357546</v>
      </c>
    </row>
    <row r="81" spans="1:5">
      <c r="A81" s="46">
        <v>77</v>
      </c>
      <c r="B81" s="47">
        <f t="shared" si="4"/>
        <v>-22038.469283357546</v>
      </c>
      <c r="C81" s="48">
        <f t="shared" si="5"/>
        <v>-8369.1696879175452</v>
      </c>
      <c r="D81" s="47">
        <f t="shared" si="6"/>
        <v>-13669.299595440003</v>
      </c>
      <c r="E81" s="49">
        <f t="shared" si="7"/>
        <v>-22038.469283357546</v>
      </c>
    </row>
    <row r="82" spans="1:5">
      <c r="A82" s="46">
        <v>78</v>
      </c>
      <c r="B82" s="47">
        <f t="shared" si="4"/>
        <v>-22038.469283357546</v>
      </c>
      <c r="C82" s="48">
        <f t="shared" si="5"/>
        <v>-8329.3008974308432</v>
      </c>
      <c r="D82" s="47">
        <f t="shared" si="6"/>
        <v>-13709.168385926703</v>
      </c>
      <c r="E82" s="49">
        <f t="shared" si="7"/>
        <v>-22038.469283357546</v>
      </c>
    </row>
    <row r="83" spans="1:5">
      <c r="A83" s="46">
        <v>79</v>
      </c>
      <c r="B83" s="47">
        <f t="shared" si="4"/>
        <v>-22038.469283357546</v>
      </c>
      <c r="C83" s="48">
        <f t="shared" si="5"/>
        <v>-8289.3158229718902</v>
      </c>
      <c r="D83" s="47">
        <f t="shared" si="6"/>
        <v>-13749.153460385656</v>
      </c>
      <c r="E83" s="49">
        <f t="shared" si="7"/>
        <v>-22038.469283357546</v>
      </c>
    </row>
    <row r="84" spans="1:5">
      <c r="A84" s="46">
        <v>80</v>
      </c>
      <c r="B84" s="47">
        <f t="shared" si="4"/>
        <v>-22038.469283357546</v>
      </c>
      <c r="C84" s="48">
        <f t="shared" si="5"/>
        <v>-8249.2141253790978</v>
      </c>
      <c r="D84" s="47">
        <f t="shared" si="6"/>
        <v>-13789.255157978447</v>
      </c>
      <c r="E84" s="49">
        <f t="shared" si="7"/>
        <v>-22038.469283357546</v>
      </c>
    </row>
    <row r="85" spans="1:5">
      <c r="A85" s="46">
        <v>81</v>
      </c>
      <c r="B85" s="47">
        <f t="shared" si="4"/>
        <v>-22038.469283357546</v>
      </c>
      <c r="C85" s="48">
        <f t="shared" si="5"/>
        <v>-8208.9954645016624</v>
      </c>
      <c r="D85" s="47">
        <f t="shared" si="6"/>
        <v>-13829.473818855886</v>
      </c>
      <c r="E85" s="49">
        <f t="shared" si="7"/>
        <v>-22038.469283357546</v>
      </c>
    </row>
    <row r="86" spans="1:5">
      <c r="A86" s="46">
        <v>82</v>
      </c>
      <c r="B86" s="47">
        <f t="shared" si="4"/>
        <v>-22038.469283357546</v>
      </c>
      <c r="C86" s="48">
        <f t="shared" si="5"/>
        <v>-8168.6594991966667</v>
      </c>
      <c r="D86" s="47">
        <f t="shared" si="6"/>
        <v>-13869.80978416088</v>
      </c>
      <c r="E86" s="49">
        <f t="shared" si="7"/>
        <v>-22038.469283357546</v>
      </c>
    </row>
    <row r="87" spans="1:5">
      <c r="A87" s="46">
        <v>83</v>
      </c>
      <c r="B87" s="47">
        <f t="shared" si="4"/>
        <v>-22038.469283357546</v>
      </c>
      <c r="C87" s="48">
        <f t="shared" si="5"/>
        <v>-8128.2058873261967</v>
      </c>
      <c r="D87" s="47">
        <f t="shared" si="6"/>
        <v>-13910.263396031349</v>
      </c>
      <c r="E87" s="49">
        <f t="shared" si="7"/>
        <v>-22038.469283357546</v>
      </c>
    </row>
    <row r="88" spans="1:5">
      <c r="A88" s="46">
        <v>84</v>
      </c>
      <c r="B88" s="47">
        <f t="shared" si="4"/>
        <v>-22038.469283357546</v>
      </c>
      <c r="C88" s="48">
        <f t="shared" si="5"/>
        <v>-8087.6342857544396</v>
      </c>
      <c r="D88" s="47">
        <f t="shared" si="6"/>
        <v>-13950.83499760311</v>
      </c>
      <c r="E88" s="49">
        <f t="shared" si="7"/>
        <v>-22038.46928335755</v>
      </c>
    </row>
    <row r="89" spans="1:5">
      <c r="A89" s="46">
        <v>85</v>
      </c>
      <c r="B89" s="47">
        <f t="shared" si="4"/>
        <v>-22038.469283357546</v>
      </c>
      <c r="C89" s="48">
        <f t="shared" si="5"/>
        <v>-8046.9443503447619</v>
      </c>
      <c r="D89" s="47">
        <f t="shared" si="6"/>
        <v>-13991.524933012783</v>
      </c>
      <c r="E89" s="49">
        <f t="shared" si="7"/>
        <v>-22038.469283357546</v>
      </c>
    </row>
    <row r="90" spans="1:5">
      <c r="A90" s="46">
        <v>86</v>
      </c>
      <c r="B90" s="47">
        <f t="shared" si="4"/>
        <v>-22038.469283357546</v>
      </c>
      <c r="C90" s="48">
        <f t="shared" si="5"/>
        <v>-8006.1357359568065</v>
      </c>
      <c r="D90" s="47">
        <f t="shared" si="6"/>
        <v>-14032.333547400736</v>
      </c>
      <c r="E90" s="49">
        <f t="shared" si="7"/>
        <v>-22038.469283357543</v>
      </c>
    </row>
    <row r="91" spans="1:5">
      <c r="A91" s="46">
        <v>87</v>
      </c>
      <c r="B91" s="47">
        <f t="shared" si="4"/>
        <v>-22038.469283357546</v>
      </c>
      <c r="C91" s="48">
        <f t="shared" si="5"/>
        <v>-7965.2080964435563</v>
      </c>
      <c r="D91" s="47">
        <f t="shared" si="6"/>
        <v>-14073.261186913991</v>
      </c>
      <c r="E91" s="49">
        <f t="shared" si="7"/>
        <v>-22038.469283357546</v>
      </c>
    </row>
    <row r="92" spans="1:5">
      <c r="A92" s="46">
        <v>88</v>
      </c>
      <c r="B92" s="47">
        <f t="shared" si="4"/>
        <v>-22038.469283357546</v>
      </c>
      <c r="C92" s="48">
        <f t="shared" si="5"/>
        <v>-7924.16108464839</v>
      </c>
      <c r="D92" s="47">
        <f t="shared" si="6"/>
        <v>-14114.308198709155</v>
      </c>
      <c r="E92" s="49">
        <f t="shared" si="7"/>
        <v>-22038.469283357546</v>
      </c>
    </row>
    <row r="93" spans="1:5">
      <c r="A93" s="46">
        <v>89</v>
      </c>
      <c r="B93" s="47">
        <f t="shared" si="4"/>
        <v>-22038.469283357546</v>
      </c>
      <c r="C93" s="48">
        <f t="shared" si="5"/>
        <v>-7882.9943524021555</v>
      </c>
      <c r="D93" s="47">
        <f t="shared" si="6"/>
        <v>-14155.47493095539</v>
      </c>
      <c r="E93" s="49">
        <f t="shared" si="7"/>
        <v>-22038.469283357546</v>
      </c>
    </row>
    <row r="94" spans="1:5">
      <c r="A94" s="46">
        <v>90</v>
      </c>
      <c r="B94" s="47">
        <f t="shared" si="4"/>
        <v>-22038.469283357546</v>
      </c>
      <c r="C94" s="48">
        <f t="shared" si="5"/>
        <v>-7841.707550520201</v>
      </c>
      <c r="D94" s="47">
        <f t="shared" si="6"/>
        <v>-14196.761732837342</v>
      </c>
      <c r="E94" s="49">
        <f t="shared" si="7"/>
        <v>-22038.469283357543</v>
      </c>
    </row>
    <row r="95" spans="1:5">
      <c r="A95" s="46">
        <v>91</v>
      </c>
      <c r="B95" s="47">
        <f t="shared" si="4"/>
        <v>-22038.469283357546</v>
      </c>
      <c r="C95" s="48">
        <f t="shared" si="5"/>
        <v>-7800.3003287994279</v>
      </c>
      <c r="D95" s="47">
        <f t="shared" si="6"/>
        <v>-14238.168954558118</v>
      </c>
      <c r="E95" s="49">
        <f t="shared" si="7"/>
        <v>-22038.469283357546</v>
      </c>
    </row>
    <row r="96" spans="1:5">
      <c r="A96" s="46">
        <v>92</v>
      </c>
      <c r="B96" s="47">
        <f t="shared" si="4"/>
        <v>-22038.469283357546</v>
      </c>
      <c r="C96" s="48">
        <f t="shared" si="5"/>
        <v>-7758.7723360152995</v>
      </c>
      <c r="D96" s="47">
        <f t="shared" si="6"/>
        <v>-14279.696947342247</v>
      </c>
      <c r="E96" s="49">
        <f t="shared" si="7"/>
        <v>-22038.469283357546</v>
      </c>
    </row>
    <row r="97" spans="1:5">
      <c r="A97" s="46">
        <v>93</v>
      </c>
      <c r="B97" s="47">
        <f t="shared" si="4"/>
        <v>-22038.469283357546</v>
      </c>
      <c r="C97" s="48">
        <f t="shared" si="5"/>
        <v>-7717.1232199188835</v>
      </c>
      <c r="D97" s="47">
        <f t="shared" si="6"/>
        <v>-14321.346063438661</v>
      </c>
      <c r="E97" s="49">
        <f t="shared" si="7"/>
        <v>-22038.469283357546</v>
      </c>
    </row>
    <row r="98" spans="1:5">
      <c r="A98" s="46">
        <v>94</v>
      </c>
      <c r="B98" s="47">
        <f t="shared" si="4"/>
        <v>-22038.469283357546</v>
      </c>
      <c r="C98" s="48">
        <f t="shared" si="5"/>
        <v>-7675.3526272338549</v>
      </c>
      <c r="D98" s="47">
        <f t="shared" si="6"/>
        <v>-14363.116656123693</v>
      </c>
      <c r="E98" s="49">
        <f t="shared" si="7"/>
        <v>-22038.469283357546</v>
      </c>
    </row>
    <row r="99" spans="1:5">
      <c r="A99" s="46">
        <v>95</v>
      </c>
      <c r="B99" s="47">
        <f t="shared" si="4"/>
        <v>-22038.469283357546</v>
      </c>
      <c r="C99" s="48">
        <f t="shared" si="5"/>
        <v>-7633.4602036534925</v>
      </c>
      <c r="D99" s="47">
        <f t="shared" si="6"/>
        <v>-14405.009079704054</v>
      </c>
      <c r="E99" s="49">
        <f t="shared" si="7"/>
        <v>-22038.469283357546</v>
      </c>
    </row>
    <row r="100" spans="1:5">
      <c r="A100" s="46">
        <v>96</v>
      </c>
      <c r="B100" s="47">
        <f t="shared" si="4"/>
        <v>-22038.469283357546</v>
      </c>
      <c r="C100" s="48">
        <f t="shared" si="5"/>
        <v>-7591.4455938376905</v>
      </c>
      <c r="D100" s="47">
        <f t="shared" si="6"/>
        <v>-14447.023689519854</v>
      </c>
      <c r="E100" s="49">
        <f t="shared" si="7"/>
        <v>-22038.469283357546</v>
      </c>
    </row>
    <row r="101" spans="1:5">
      <c r="A101" s="46">
        <v>97</v>
      </c>
      <c r="B101" s="47">
        <f t="shared" si="4"/>
        <v>-22038.469283357546</v>
      </c>
      <c r="C101" s="48">
        <f t="shared" si="5"/>
        <v>-7549.3084414099249</v>
      </c>
      <c r="D101" s="47">
        <f t="shared" si="6"/>
        <v>-14489.160841947623</v>
      </c>
      <c r="E101" s="49">
        <f t="shared" si="7"/>
        <v>-22038.469283357546</v>
      </c>
    </row>
    <row r="102" spans="1:5">
      <c r="A102" s="46">
        <v>98</v>
      </c>
      <c r="B102" s="47">
        <f t="shared" si="4"/>
        <v>-22038.469283357546</v>
      </c>
      <c r="C102" s="48">
        <f t="shared" si="5"/>
        <v>-7507.0483889542438</v>
      </c>
      <c r="D102" s="47">
        <f t="shared" si="6"/>
        <v>-14531.420894403303</v>
      </c>
      <c r="E102" s="49">
        <f t="shared" si="7"/>
        <v>-22038.469283357546</v>
      </c>
    </row>
    <row r="103" spans="1:5">
      <c r="A103" s="46">
        <v>99</v>
      </c>
      <c r="B103" s="47">
        <f t="shared" si="4"/>
        <v>-22038.469283357546</v>
      </c>
      <c r="C103" s="48">
        <f t="shared" si="5"/>
        <v>-7464.6650780122336</v>
      </c>
      <c r="D103" s="47">
        <f t="shared" si="6"/>
        <v>-14573.804205345312</v>
      </c>
      <c r="E103" s="49">
        <f t="shared" si="7"/>
        <v>-22038.469283357546</v>
      </c>
    </row>
    <row r="104" spans="1:5">
      <c r="A104" s="46">
        <v>100</v>
      </c>
      <c r="B104" s="47">
        <f t="shared" si="4"/>
        <v>-22038.469283357546</v>
      </c>
      <c r="C104" s="48">
        <f t="shared" si="5"/>
        <v>-7422.1581490799772</v>
      </c>
      <c r="D104" s="47">
        <f t="shared" si="6"/>
        <v>-14616.31113427757</v>
      </c>
      <c r="E104" s="49">
        <f t="shared" si="7"/>
        <v>-22038.469283357546</v>
      </c>
    </row>
    <row r="105" spans="1:5">
      <c r="A105" s="46">
        <v>101</v>
      </c>
      <c r="B105" s="47">
        <f t="shared" si="4"/>
        <v>-22038.469283357546</v>
      </c>
      <c r="C105" s="48">
        <f t="shared" si="5"/>
        <v>-7379.5272416050002</v>
      </c>
      <c r="D105" s="47">
        <f t="shared" si="6"/>
        <v>-14658.942041752547</v>
      </c>
      <c r="E105" s="49">
        <f t="shared" si="7"/>
        <v>-22038.469283357546</v>
      </c>
    </row>
    <row r="106" spans="1:5">
      <c r="A106" s="46">
        <v>102</v>
      </c>
      <c r="B106" s="47">
        <f t="shared" si="4"/>
        <v>-22038.469283357546</v>
      </c>
      <c r="C106" s="48">
        <f t="shared" si="5"/>
        <v>-7336.7719939832223</v>
      </c>
      <c r="D106" s="47">
        <f t="shared" si="6"/>
        <v>-14701.697289374324</v>
      </c>
      <c r="E106" s="49">
        <f t="shared" si="7"/>
        <v>-22038.469283357546</v>
      </c>
    </row>
    <row r="107" spans="1:5">
      <c r="A107" s="46">
        <v>103</v>
      </c>
      <c r="B107" s="47">
        <f t="shared" si="4"/>
        <v>-22038.469283357546</v>
      </c>
      <c r="C107" s="48">
        <f t="shared" si="5"/>
        <v>-7293.8920435558812</v>
      </c>
      <c r="D107" s="47">
        <f t="shared" si="6"/>
        <v>-14744.577239801667</v>
      </c>
      <c r="E107" s="49">
        <f t="shared" si="7"/>
        <v>-22038.469283357546</v>
      </c>
    </row>
    <row r="108" spans="1:5">
      <c r="A108" s="46">
        <v>104</v>
      </c>
      <c r="B108" s="47">
        <f t="shared" si="4"/>
        <v>-22038.469283357546</v>
      </c>
      <c r="C108" s="48">
        <f t="shared" si="5"/>
        <v>-7250.8870266064596</v>
      </c>
      <c r="D108" s="47">
        <f t="shared" si="6"/>
        <v>-14787.582256751086</v>
      </c>
      <c r="E108" s="49">
        <f t="shared" si="7"/>
        <v>-22038.469283357546</v>
      </c>
    </row>
    <row r="109" spans="1:5">
      <c r="A109" s="46">
        <v>105</v>
      </c>
      <c r="B109" s="47">
        <f t="shared" si="4"/>
        <v>-22038.469283357546</v>
      </c>
      <c r="C109" s="48">
        <f t="shared" si="5"/>
        <v>-7207.756578357601</v>
      </c>
      <c r="D109" s="47">
        <f t="shared" si="6"/>
        <v>-14830.712704999947</v>
      </c>
      <c r="E109" s="49">
        <f t="shared" si="7"/>
        <v>-22038.469283357546</v>
      </c>
    </row>
    <row r="110" spans="1:5">
      <c r="A110" s="46">
        <v>106</v>
      </c>
      <c r="B110" s="47">
        <f t="shared" si="4"/>
        <v>-22038.469283357546</v>
      </c>
      <c r="C110" s="48">
        <f t="shared" si="5"/>
        <v>-7164.5003329680185</v>
      </c>
      <c r="D110" s="47">
        <f t="shared" si="6"/>
        <v>-14873.968950389528</v>
      </c>
      <c r="E110" s="49">
        <f t="shared" si="7"/>
        <v>-22038.469283357546</v>
      </c>
    </row>
    <row r="111" spans="1:5">
      <c r="A111" s="46">
        <v>107</v>
      </c>
      <c r="B111" s="47">
        <f t="shared" si="4"/>
        <v>-22038.469283357546</v>
      </c>
      <c r="C111" s="48">
        <f t="shared" si="5"/>
        <v>-7121.1179235293821</v>
      </c>
      <c r="D111" s="47">
        <f t="shared" si="6"/>
        <v>-14917.351359828162</v>
      </c>
      <c r="E111" s="49">
        <f t="shared" si="7"/>
        <v>-22038.469283357546</v>
      </c>
    </row>
    <row r="112" spans="1:5">
      <c r="A112" s="46">
        <v>108</v>
      </c>
      <c r="B112" s="47">
        <f t="shared" si="4"/>
        <v>-22038.469283357546</v>
      </c>
      <c r="C112" s="48">
        <f t="shared" si="5"/>
        <v>-7077.6089820632178</v>
      </c>
      <c r="D112" s="47">
        <f t="shared" si="6"/>
        <v>-14960.860301294331</v>
      </c>
      <c r="E112" s="49">
        <f t="shared" si="7"/>
        <v>-22038.46928335755</v>
      </c>
    </row>
    <row r="113" spans="1:5">
      <c r="A113" s="46">
        <v>109</v>
      </c>
      <c r="B113" s="47">
        <f t="shared" si="4"/>
        <v>-22038.469283357546</v>
      </c>
      <c r="C113" s="48">
        <f t="shared" si="5"/>
        <v>-7033.9731395177741</v>
      </c>
      <c r="D113" s="47">
        <f t="shared" si="6"/>
        <v>-15004.496143839771</v>
      </c>
      <c r="E113" s="49">
        <f t="shared" si="7"/>
        <v>-22038.469283357546</v>
      </c>
    </row>
    <row r="114" spans="1:5">
      <c r="A114" s="46">
        <v>110</v>
      </c>
      <c r="B114" s="47">
        <f t="shared" si="4"/>
        <v>-22038.469283357546</v>
      </c>
      <c r="C114" s="48">
        <f t="shared" si="5"/>
        <v>-6990.2100257649099</v>
      </c>
      <c r="D114" s="47">
        <f t="shared" si="6"/>
        <v>-15048.259257592639</v>
      </c>
      <c r="E114" s="49">
        <f t="shared" si="7"/>
        <v>-22038.46928335755</v>
      </c>
    </row>
    <row r="115" spans="1:5">
      <c r="A115" s="46">
        <v>111</v>
      </c>
      <c r="B115" s="47">
        <f t="shared" si="4"/>
        <v>-22038.469283357546</v>
      </c>
      <c r="C115" s="48">
        <f t="shared" si="5"/>
        <v>-6946.319269596931</v>
      </c>
      <c r="D115" s="47">
        <f t="shared" si="6"/>
        <v>-15092.150013760616</v>
      </c>
      <c r="E115" s="49">
        <f t="shared" si="7"/>
        <v>-22038.469283357546</v>
      </c>
    </row>
    <row r="116" spans="1:5">
      <c r="A116" s="46">
        <v>112</v>
      </c>
      <c r="B116" s="47">
        <f t="shared" si="4"/>
        <v>-22038.469283357546</v>
      </c>
      <c r="C116" s="48">
        <f t="shared" si="5"/>
        <v>-6902.3004987234617</v>
      </c>
      <c r="D116" s="47">
        <f t="shared" si="6"/>
        <v>-15136.168784634085</v>
      </c>
      <c r="E116" s="49">
        <f t="shared" si="7"/>
        <v>-22038.469283357546</v>
      </c>
    </row>
    <row r="117" spans="1:5">
      <c r="A117" s="46">
        <v>113</v>
      </c>
      <c r="B117" s="47">
        <f t="shared" si="4"/>
        <v>-22038.469283357546</v>
      </c>
      <c r="C117" s="48">
        <f t="shared" si="5"/>
        <v>-6858.1533397682806</v>
      </c>
      <c r="D117" s="47">
        <f t="shared" si="6"/>
        <v>-15180.315943589267</v>
      </c>
      <c r="E117" s="49">
        <f t="shared" si="7"/>
        <v>-22038.469283357546</v>
      </c>
    </row>
    <row r="118" spans="1:5">
      <c r="A118" s="46">
        <v>114</v>
      </c>
      <c r="B118" s="47">
        <f t="shared" si="4"/>
        <v>-22038.469283357546</v>
      </c>
      <c r="C118" s="48">
        <f t="shared" si="5"/>
        <v>-6813.8774182661446</v>
      </c>
      <c r="D118" s="47">
        <f t="shared" si="6"/>
        <v>-15224.591865091403</v>
      </c>
      <c r="E118" s="49">
        <f t="shared" si="7"/>
        <v>-22038.469283357546</v>
      </c>
    </row>
    <row r="119" spans="1:5">
      <c r="A119" s="46">
        <v>115</v>
      </c>
      <c r="B119" s="47">
        <f t="shared" si="4"/>
        <v>-22038.469283357546</v>
      </c>
      <c r="C119" s="48">
        <f t="shared" si="5"/>
        <v>-6769.4723586596274</v>
      </c>
      <c r="D119" s="47">
        <f t="shared" si="6"/>
        <v>-15268.996924697918</v>
      </c>
      <c r="E119" s="49">
        <f t="shared" si="7"/>
        <v>-22038.469283357546</v>
      </c>
    </row>
    <row r="120" spans="1:5">
      <c r="A120" s="46">
        <v>116</v>
      </c>
      <c r="B120" s="47">
        <f t="shared" si="4"/>
        <v>-22038.469283357546</v>
      </c>
      <c r="C120" s="48">
        <f t="shared" si="5"/>
        <v>-6724.9377842959257</v>
      </c>
      <c r="D120" s="47">
        <f t="shared" si="6"/>
        <v>-15313.531499061621</v>
      </c>
      <c r="E120" s="49">
        <f t="shared" si="7"/>
        <v>-22038.469283357546</v>
      </c>
    </row>
    <row r="121" spans="1:5">
      <c r="A121" s="46">
        <v>117</v>
      </c>
      <c r="B121" s="47">
        <f t="shared" si="4"/>
        <v>-22038.469283357546</v>
      </c>
      <c r="C121" s="48">
        <f t="shared" si="5"/>
        <v>-6680.2733174236619</v>
      </c>
      <c r="D121" s="47">
        <f t="shared" si="6"/>
        <v>-15358.195965933885</v>
      </c>
      <c r="E121" s="49">
        <f t="shared" si="7"/>
        <v>-22038.469283357546</v>
      </c>
    </row>
    <row r="122" spans="1:5">
      <c r="A122" s="46">
        <v>118</v>
      </c>
      <c r="B122" s="47">
        <f t="shared" si="4"/>
        <v>-22038.469283357546</v>
      </c>
      <c r="C122" s="48">
        <f t="shared" si="5"/>
        <v>-6635.4785791896875</v>
      </c>
      <c r="D122" s="47">
        <f t="shared" si="6"/>
        <v>-15402.990704167858</v>
      </c>
      <c r="E122" s="49">
        <f t="shared" si="7"/>
        <v>-22038.469283357546</v>
      </c>
    </row>
    <row r="123" spans="1:5">
      <c r="A123" s="46">
        <v>119</v>
      </c>
      <c r="B123" s="47">
        <f t="shared" si="4"/>
        <v>-22038.469283357546</v>
      </c>
      <c r="C123" s="48">
        <f t="shared" si="5"/>
        <v>-6590.5531896358652</v>
      </c>
      <c r="D123" s="47">
        <f t="shared" si="6"/>
        <v>-15447.91609372168</v>
      </c>
      <c r="E123" s="49">
        <f t="shared" si="7"/>
        <v>-22038.469283357546</v>
      </c>
    </row>
    <row r="124" spans="1:5">
      <c r="A124" s="46">
        <v>120</v>
      </c>
      <c r="B124" s="47">
        <f t="shared" si="4"/>
        <v>-22038.469283357546</v>
      </c>
      <c r="C124" s="48">
        <f t="shared" si="5"/>
        <v>-6545.4967676958431</v>
      </c>
      <c r="D124" s="47">
        <f t="shared" si="6"/>
        <v>-15492.972515661702</v>
      </c>
      <c r="E124" s="49">
        <f t="shared" si="7"/>
        <v>-22038.469283357546</v>
      </c>
    </row>
    <row r="125" spans="1:5">
      <c r="A125" s="46">
        <v>121</v>
      </c>
      <c r="B125" s="47">
        <f t="shared" si="4"/>
        <v>-22038.469283357546</v>
      </c>
      <c r="C125" s="48">
        <f t="shared" si="5"/>
        <v>-6500.3089311918311</v>
      </c>
      <c r="D125" s="47">
        <f t="shared" si="6"/>
        <v>-15538.160352165718</v>
      </c>
      <c r="E125" s="49">
        <f t="shared" si="7"/>
        <v>-22038.46928335755</v>
      </c>
    </row>
    <row r="126" spans="1:5">
      <c r="A126" s="46">
        <v>122</v>
      </c>
      <c r="B126" s="47">
        <f t="shared" si="4"/>
        <v>-22038.469283357546</v>
      </c>
      <c r="C126" s="48">
        <f t="shared" si="5"/>
        <v>-6454.9892968313488</v>
      </c>
      <c r="D126" s="47">
        <f t="shared" si="6"/>
        <v>-15583.479986526201</v>
      </c>
      <c r="E126" s="49">
        <f t="shared" si="7"/>
        <v>-22038.46928335755</v>
      </c>
    </row>
    <row r="127" spans="1:5">
      <c r="A127" s="46">
        <v>123</v>
      </c>
      <c r="B127" s="47">
        <f t="shared" si="4"/>
        <v>-22038.469283357546</v>
      </c>
      <c r="C127" s="48">
        <f t="shared" si="5"/>
        <v>-6409.5374802039796</v>
      </c>
      <c r="D127" s="47">
        <f t="shared" si="6"/>
        <v>-15628.931803153568</v>
      </c>
      <c r="E127" s="49">
        <f t="shared" si="7"/>
        <v>-22038.469283357546</v>
      </c>
    </row>
    <row r="128" spans="1:5">
      <c r="A128" s="46">
        <v>124</v>
      </c>
      <c r="B128" s="47">
        <f t="shared" si="4"/>
        <v>-22038.469283357546</v>
      </c>
      <c r="C128" s="48">
        <f t="shared" si="5"/>
        <v>-6363.9530957781144</v>
      </c>
      <c r="D128" s="47">
        <f t="shared" si="6"/>
        <v>-15674.516187579435</v>
      </c>
      <c r="E128" s="49">
        <f t="shared" si="7"/>
        <v>-22038.46928335755</v>
      </c>
    </row>
    <row r="129" spans="1:5">
      <c r="A129" s="46">
        <v>125</v>
      </c>
      <c r="B129" s="47">
        <f t="shared" si="4"/>
        <v>-22038.469283357546</v>
      </c>
      <c r="C129" s="48">
        <f t="shared" si="5"/>
        <v>-6318.235756897674</v>
      </c>
      <c r="D129" s="47">
        <f t="shared" si="6"/>
        <v>-15720.233526459873</v>
      </c>
      <c r="E129" s="49">
        <f t="shared" si="7"/>
        <v>-22038.469283357546</v>
      </c>
    </row>
    <row r="130" spans="1:5">
      <c r="A130" s="46">
        <v>126</v>
      </c>
      <c r="B130" s="47">
        <f t="shared" si="4"/>
        <v>-22038.469283357546</v>
      </c>
      <c r="C130" s="48">
        <f t="shared" si="5"/>
        <v>-6272.3850757788341</v>
      </c>
      <c r="D130" s="47">
        <f t="shared" si="6"/>
        <v>-15766.084207578713</v>
      </c>
      <c r="E130" s="49">
        <f t="shared" si="7"/>
        <v>-22038.469283357546</v>
      </c>
    </row>
    <row r="131" spans="1:5">
      <c r="A131" s="46">
        <v>127</v>
      </c>
      <c r="B131" s="47">
        <f t="shared" si="4"/>
        <v>-22038.469283357546</v>
      </c>
      <c r="C131" s="48">
        <f t="shared" si="5"/>
        <v>-6226.400663506729</v>
      </c>
      <c r="D131" s="47">
        <f t="shared" si="6"/>
        <v>-15812.068619850819</v>
      </c>
      <c r="E131" s="49">
        <f t="shared" si="7"/>
        <v>-22038.469283357546</v>
      </c>
    </row>
    <row r="132" spans="1:5">
      <c r="A132" s="46">
        <v>128</v>
      </c>
      <c r="B132" s="47">
        <f t="shared" si="4"/>
        <v>-22038.469283357546</v>
      </c>
      <c r="C132" s="48">
        <f t="shared" si="5"/>
        <v>-6180.282130032163</v>
      </c>
      <c r="D132" s="47">
        <f t="shared" si="6"/>
        <v>-15858.187153325382</v>
      </c>
      <c r="E132" s="49">
        <f t="shared" si="7"/>
        <v>-22038.469283357546</v>
      </c>
    </row>
    <row r="133" spans="1:5">
      <c r="A133" s="46">
        <v>129</v>
      </c>
      <c r="B133" s="47">
        <f t="shared" si="4"/>
        <v>-22038.469283357546</v>
      </c>
      <c r="C133" s="48">
        <f t="shared" si="5"/>
        <v>-6134.0290841682972</v>
      </c>
      <c r="D133" s="47">
        <f t="shared" si="6"/>
        <v>-15904.440199189248</v>
      </c>
      <c r="E133" s="49">
        <f t="shared" si="7"/>
        <v>-22038.469283357546</v>
      </c>
    </row>
    <row r="134" spans="1:5">
      <c r="A134" s="46">
        <v>130</v>
      </c>
      <c r="B134" s="47">
        <f t="shared" ref="B134:B197" si="8">PMT($B$2/12,$C$2*12,$D$2)</f>
        <v>-22038.469283357546</v>
      </c>
      <c r="C134" s="48">
        <f t="shared" ref="C134:C197" si="9">IPMT($B$2/12,A134,$C$2*12,$D$2)</f>
        <v>-6087.6411335873308</v>
      </c>
      <c r="D134" s="47">
        <f t="shared" ref="D134:D197" si="10">PPMT($B$2/12,A134,$C$2*12,$D$2)</f>
        <v>-15950.828149770217</v>
      </c>
      <c r="E134" s="49">
        <f t="shared" ref="E134:E197" si="11">C134+D134</f>
        <v>-22038.469283357546</v>
      </c>
    </row>
    <row r="135" spans="1:5">
      <c r="A135" s="46">
        <v>131</v>
      </c>
      <c r="B135" s="47">
        <f t="shared" si="8"/>
        <v>-22038.469283357546</v>
      </c>
      <c r="C135" s="48">
        <f t="shared" si="9"/>
        <v>-6041.1178848171667</v>
      </c>
      <c r="D135" s="47">
        <f t="shared" si="10"/>
        <v>-15997.351398540379</v>
      </c>
      <c r="E135" s="49">
        <f t="shared" si="11"/>
        <v>-22038.469283357546</v>
      </c>
    </row>
    <row r="136" spans="1:5">
      <c r="A136" s="46">
        <v>132</v>
      </c>
      <c r="B136" s="47">
        <f t="shared" si="8"/>
        <v>-22038.469283357546</v>
      </c>
      <c r="C136" s="48">
        <f t="shared" si="9"/>
        <v>-5994.4589432380908</v>
      </c>
      <c r="D136" s="47">
        <f t="shared" si="10"/>
        <v>-16044.010340119459</v>
      </c>
      <c r="E136" s="49">
        <f t="shared" si="11"/>
        <v>-22038.46928335755</v>
      </c>
    </row>
    <row r="137" spans="1:5">
      <c r="A137" s="46">
        <v>133</v>
      </c>
      <c r="B137" s="47">
        <f t="shared" si="8"/>
        <v>-22038.469283357546</v>
      </c>
      <c r="C137" s="48">
        <f t="shared" si="9"/>
        <v>-5947.6639130794092</v>
      </c>
      <c r="D137" s="47">
        <f t="shared" si="10"/>
        <v>-16090.805370278138</v>
      </c>
      <c r="E137" s="49">
        <f t="shared" si="11"/>
        <v>-22038.469283357546</v>
      </c>
    </row>
    <row r="138" spans="1:5">
      <c r="A138" s="46">
        <v>134</v>
      </c>
      <c r="B138" s="47">
        <f t="shared" si="8"/>
        <v>-22038.469283357546</v>
      </c>
      <c r="C138" s="48">
        <f t="shared" si="9"/>
        <v>-5900.7323974160972</v>
      </c>
      <c r="D138" s="47">
        <f t="shared" si="10"/>
        <v>-16137.736885941451</v>
      </c>
      <c r="E138" s="49">
        <f t="shared" si="11"/>
        <v>-22038.469283357546</v>
      </c>
    </row>
    <row r="139" spans="1:5">
      <c r="A139" s="46">
        <v>135</v>
      </c>
      <c r="B139" s="47">
        <f t="shared" si="8"/>
        <v>-22038.469283357546</v>
      </c>
      <c r="C139" s="48">
        <f t="shared" si="9"/>
        <v>-5853.6639981654334</v>
      </c>
      <c r="D139" s="47">
        <f t="shared" si="10"/>
        <v>-16184.805285192111</v>
      </c>
      <c r="E139" s="49">
        <f t="shared" si="11"/>
        <v>-22038.469283357546</v>
      </c>
    </row>
    <row r="140" spans="1:5">
      <c r="A140" s="46">
        <v>136</v>
      </c>
      <c r="B140" s="47">
        <f t="shared" si="8"/>
        <v>-22038.469283357546</v>
      </c>
      <c r="C140" s="48">
        <f t="shared" si="9"/>
        <v>-5806.4583160836246</v>
      </c>
      <c r="D140" s="47">
        <f t="shared" si="10"/>
        <v>-16232.010967273924</v>
      </c>
      <c r="E140" s="49">
        <f t="shared" si="11"/>
        <v>-22038.469283357546</v>
      </c>
    </row>
    <row r="141" spans="1:5">
      <c r="A141" s="46">
        <v>137</v>
      </c>
      <c r="B141" s="47">
        <f t="shared" si="8"/>
        <v>-22038.469283357546</v>
      </c>
      <c r="C141" s="48">
        <f t="shared" si="9"/>
        <v>-5759.1149507624095</v>
      </c>
      <c r="D141" s="47">
        <f t="shared" si="10"/>
        <v>-16279.354332595138</v>
      </c>
      <c r="E141" s="49">
        <f t="shared" si="11"/>
        <v>-22038.469283357546</v>
      </c>
    </row>
    <row r="142" spans="1:5">
      <c r="A142" s="46">
        <v>138</v>
      </c>
      <c r="B142" s="47">
        <f t="shared" si="8"/>
        <v>-22038.469283357546</v>
      </c>
      <c r="C142" s="48">
        <f t="shared" si="9"/>
        <v>-5711.6335006256732</v>
      </c>
      <c r="D142" s="47">
        <f t="shared" si="10"/>
        <v>-16326.835782731874</v>
      </c>
      <c r="E142" s="49">
        <f t="shared" si="11"/>
        <v>-22038.469283357546</v>
      </c>
    </row>
    <row r="143" spans="1:5">
      <c r="A143" s="46">
        <v>139</v>
      </c>
      <c r="B143" s="47">
        <f t="shared" si="8"/>
        <v>-22038.469283357546</v>
      </c>
      <c r="C143" s="48">
        <f t="shared" si="9"/>
        <v>-5664.0135629260376</v>
      </c>
      <c r="D143" s="47">
        <f t="shared" si="10"/>
        <v>-16374.455720431508</v>
      </c>
      <c r="E143" s="49">
        <f t="shared" si="11"/>
        <v>-22038.469283357546</v>
      </c>
    </row>
    <row r="144" spans="1:5">
      <c r="A144" s="46">
        <v>140</v>
      </c>
      <c r="B144" s="47">
        <f t="shared" si="8"/>
        <v>-22038.469283357546</v>
      </c>
      <c r="C144" s="48">
        <f t="shared" si="9"/>
        <v>-5616.2547337414471</v>
      </c>
      <c r="D144" s="47">
        <f t="shared" si="10"/>
        <v>-16422.214549616103</v>
      </c>
      <c r="E144" s="49">
        <f t="shared" si="11"/>
        <v>-22038.46928335755</v>
      </c>
    </row>
    <row r="145" spans="1:5">
      <c r="A145" s="46">
        <v>141</v>
      </c>
      <c r="B145" s="47">
        <f t="shared" si="8"/>
        <v>-22038.469283357546</v>
      </c>
      <c r="C145" s="48">
        <f t="shared" si="9"/>
        <v>-5568.356607971732</v>
      </c>
      <c r="D145" s="47">
        <f t="shared" si="10"/>
        <v>-16470.112675385815</v>
      </c>
      <c r="E145" s="49">
        <f t="shared" si="11"/>
        <v>-22038.469283357546</v>
      </c>
    </row>
    <row r="146" spans="1:5">
      <c r="A146" s="46">
        <v>142</v>
      </c>
      <c r="B146" s="47">
        <f t="shared" si="8"/>
        <v>-22038.469283357546</v>
      </c>
      <c r="C146" s="48">
        <f t="shared" si="9"/>
        <v>-5520.3187793351908</v>
      </c>
      <c r="D146" s="47">
        <f t="shared" si="10"/>
        <v>-16518.150504022356</v>
      </c>
      <c r="E146" s="49">
        <f t="shared" si="11"/>
        <v>-22038.469283357546</v>
      </c>
    </row>
    <row r="147" spans="1:5">
      <c r="A147" s="46">
        <v>143</v>
      </c>
      <c r="B147" s="47">
        <f t="shared" si="8"/>
        <v>-22038.469283357546</v>
      </c>
      <c r="C147" s="48">
        <f t="shared" si="9"/>
        <v>-5472.1408403651249</v>
      </c>
      <c r="D147" s="47">
        <f t="shared" si="10"/>
        <v>-16566.328442992421</v>
      </c>
      <c r="E147" s="49">
        <f t="shared" si="11"/>
        <v>-22038.469283357546</v>
      </c>
    </row>
    <row r="148" spans="1:5">
      <c r="A148" s="46">
        <v>144</v>
      </c>
      <c r="B148" s="47">
        <f t="shared" si="8"/>
        <v>-22038.469283357546</v>
      </c>
      <c r="C148" s="48">
        <f t="shared" si="9"/>
        <v>-5423.8223824063971</v>
      </c>
      <c r="D148" s="47">
        <f t="shared" si="10"/>
        <v>-16614.646900951149</v>
      </c>
      <c r="E148" s="49">
        <f t="shared" si="11"/>
        <v>-22038.469283357546</v>
      </c>
    </row>
    <row r="149" spans="1:5">
      <c r="A149" s="46">
        <v>145</v>
      </c>
      <c r="B149" s="47">
        <f t="shared" si="8"/>
        <v>-22038.469283357546</v>
      </c>
      <c r="C149" s="48">
        <f t="shared" si="9"/>
        <v>-5375.3629956119566</v>
      </c>
      <c r="D149" s="47">
        <f t="shared" si="10"/>
        <v>-16663.106287745588</v>
      </c>
      <c r="E149" s="49">
        <f t="shared" si="11"/>
        <v>-22038.469283357546</v>
      </c>
    </row>
    <row r="150" spans="1:5">
      <c r="A150" s="46">
        <v>146</v>
      </c>
      <c r="B150" s="47">
        <f t="shared" si="8"/>
        <v>-22038.469283357546</v>
      </c>
      <c r="C150" s="48">
        <f t="shared" si="9"/>
        <v>-5326.7622689393656</v>
      </c>
      <c r="D150" s="47">
        <f t="shared" si="10"/>
        <v>-16711.707014418182</v>
      </c>
      <c r="E150" s="49">
        <f t="shared" si="11"/>
        <v>-22038.469283357546</v>
      </c>
    </row>
    <row r="151" spans="1:5">
      <c r="A151" s="46">
        <v>147</v>
      </c>
      <c r="B151" s="47">
        <f t="shared" si="8"/>
        <v>-22038.469283357546</v>
      </c>
      <c r="C151" s="48">
        <f t="shared" si="9"/>
        <v>-5278.0197901473121</v>
      </c>
      <c r="D151" s="47">
        <f t="shared" si="10"/>
        <v>-16760.449493210235</v>
      </c>
      <c r="E151" s="49">
        <f t="shared" si="11"/>
        <v>-22038.469283357546</v>
      </c>
    </row>
    <row r="152" spans="1:5">
      <c r="A152" s="46">
        <v>148</v>
      </c>
      <c r="B152" s="47">
        <f t="shared" si="8"/>
        <v>-22038.469283357546</v>
      </c>
      <c r="C152" s="48">
        <f t="shared" si="9"/>
        <v>-5229.1351457921164</v>
      </c>
      <c r="D152" s="47">
        <f t="shared" si="10"/>
        <v>-16809.334137565431</v>
      </c>
      <c r="E152" s="49">
        <f t="shared" si="11"/>
        <v>-22038.469283357546</v>
      </c>
    </row>
    <row r="153" spans="1:5">
      <c r="A153" s="46">
        <v>149</v>
      </c>
      <c r="B153" s="47">
        <f t="shared" si="8"/>
        <v>-22038.469283357546</v>
      </c>
      <c r="C153" s="48">
        <f t="shared" si="9"/>
        <v>-5180.1079212242166</v>
      </c>
      <c r="D153" s="47">
        <f t="shared" si="10"/>
        <v>-16858.361362133332</v>
      </c>
      <c r="E153" s="49">
        <f t="shared" si="11"/>
        <v>-22038.469283357546</v>
      </c>
    </row>
    <row r="154" spans="1:5">
      <c r="A154" s="46">
        <v>150</v>
      </c>
      <c r="B154" s="47">
        <f t="shared" si="8"/>
        <v>-22038.469283357546</v>
      </c>
      <c r="C154" s="48">
        <f t="shared" si="9"/>
        <v>-5130.9377005846609</v>
      </c>
      <c r="D154" s="47">
        <f t="shared" si="10"/>
        <v>-16907.531582772888</v>
      </c>
      <c r="E154" s="49">
        <f t="shared" si="11"/>
        <v>-22038.46928335755</v>
      </c>
    </row>
    <row r="155" spans="1:5">
      <c r="A155" s="46">
        <v>151</v>
      </c>
      <c r="B155" s="47">
        <f t="shared" si="8"/>
        <v>-22038.469283357546</v>
      </c>
      <c r="C155" s="48">
        <f t="shared" si="9"/>
        <v>-5081.6240668015735</v>
      </c>
      <c r="D155" s="47">
        <f t="shared" si="10"/>
        <v>-16956.845216555972</v>
      </c>
      <c r="E155" s="49">
        <f t="shared" si="11"/>
        <v>-22038.469283357546</v>
      </c>
    </row>
    <row r="156" spans="1:5">
      <c r="A156" s="46">
        <v>152</v>
      </c>
      <c r="B156" s="47">
        <f t="shared" si="8"/>
        <v>-22038.469283357546</v>
      </c>
      <c r="C156" s="48">
        <f t="shared" si="9"/>
        <v>-5032.1666015866194</v>
      </c>
      <c r="D156" s="47">
        <f t="shared" si="10"/>
        <v>-17006.302681770929</v>
      </c>
      <c r="E156" s="49">
        <f t="shared" si="11"/>
        <v>-22038.469283357546</v>
      </c>
    </row>
    <row r="157" spans="1:5">
      <c r="A157" s="46">
        <v>153</v>
      </c>
      <c r="B157" s="47">
        <f t="shared" si="8"/>
        <v>-22038.469283357546</v>
      </c>
      <c r="C157" s="48">
        <f t="shared" si="9"/>
        <v>-4982.5648854314531</v>
      </c>
      <c r="D157" s="47">
        <f t="shared" si="10"/>
        <v>-17055.904397926093</v>
      </c>
      <c r="E157" s="49">
        <f t="shared" si="11"/>
        <v>-22038.469283357546</v>
      </c>
    </row>
    <row r="158" spans="1:5">
      <c r="A158" s="46">
        <v>154</v>
      </c>
      <c r="B158" s="47">
        <f t="shared" si="8"/>
        <v>-22038.469283357546</v>
      </c>
      <c r="C158" s="48">
        <f t="shared" si="9"/>
        <v>-4932.8184976041684</v>
      </c>
      <c r="D158" s="47">
        <f t="shared" si="10"/>
        <v>-17105.65078575338</v>
      </c>
      <c r="E158" s="49">
        <f t="shared" si="11"/>
        <v>-22038.469283357546</v>
      </c>
    </row>
    <row r="159" spans="1:5">
      <c r="A159" s="46">
        <v>155</v>
      </c>
      <c r="B159" s="47">
        <f t="shared" si="8"/>
        <v>-22038.469283357546</v>
      </c>
      <c r="C159" s="48">
        <f t="shared" si="9"/>
        <v>-4882.9270161457216</v>
      </c>
      <c r="D159" s="47">
        <f t="shared" si="10"/>
        <v>-17155.542267211826</v>
      </c>
      <c r="E159" s="49">
        <f t="shared" si="11"/>
        <v>-22038.469283357546</v>
      </c>
    </row>
    <row r="160" spans="1:5">
      <c r="A160" s="46">
        <v>156</v>
      </c>
      <c r="B160" s="47">
        <f t="shared" si="8"/>
        <v>-22038.469283357546</v>
      </c>
      <c r="C160" s="48">
        <f t="shared" si="9"/>
        <v>-4832.8900178663534</v>
      </c>
      <c r="D160" s="47">
        <f t="shared" si="10"/>
        <v>-17205.579265491193</v>
      </c>
      <c r="E160" s="49">
        <f t="shared" si="11"/>
        <v>-22038.469283357546</v>
      </c>
    </row>
    <row r="161" spans="1:5">
      <c r="A161" s="46">
        <v>157</v>
      </c>
      <c r="B161" s="47">
        <f t="shared" si="8"/>
        <v>-22038.469283357546</v>
      </c>
      <c r="C161" s="48">
        <f t="shared" si="9"/>
        <v>-4782.707078342004</v>
      </c>
      <c r="D161" s="47">
        <f t="shared" si="10"/>
        <v>-17255.762205015544</v>
      </c>
      <c r="E161" s="49">
        <f t="shared" si="11"/>
        <v>-22038.469283357546</v>
      </c>
    </row>
    <row r="162" spans="1:5">
      <c r="A162" s="46">
        <v>158</v>
      </c>
      <c r="B162" s="47">
        <f t="shared" si="8"/>
        <v>-22038.469283357546</v>
      </c>
      <c r="C162" s="48">
        <f t="shared" si="9"/>
        <v>-4732.3777719107084</v>
      </c>
      <c r="D162" s="47">
        <f t="shared" si="10"/>
        <v>-17306.091511446837</v>
      </c>
      <c r="E162" s="49">
        <f t="shared" si="11"/>
        <v>-22038.469283357546</v>
      </c>
    </row>
    <row r="163" spans="1:5">
      <c r="A163" s="46">
        <v>159</v>
      </c>
      <c r="B163" s="47">
        <f t="shared" si="8"/>
        <v>-22038.469283357546</v>
      </c>
      <c r="C163" s="48">
        <f t="shared" si="9"/>
        <v>-4681.9016716689894</v>
      </c>
      <c r="D163" s="47">
        <f t="shared" si="10"/>
        <v>-17356.567611688555</v>
      </c>
      <c r="E163" s="49">
        <f t="shared" si="11"/>
        <v>-22038.469283357546</v>
      </c>
    </row>
    <row r="164" spans="1:5">
      <c r="A164" s="46">
        <v>160</v>
      </c>
      <c r="B164" s="47">
        <f t="shared" si="8"/>
        <v>-22038.469283357546</v>
      </c>
      <c r="C164" s="48">
        <f t="shared" si="9"/>
        <v>-4631.2783494682308</v>
      </c>
      <c r="D164" s="47">
        <f t="shared" si="10"/>
        <v>-17407.190933889317</v>
      </c>
      <c r="E164" s="49">
        <f t="shared" si="11"/>
        <v>-22038.469283357546</v>
      </c>
    </row>
    <row r="165" spans="1:5">
      <c r="A165" s="46">
        <v>161</v>
      </c>
      <c r="B165" s="47">
        <f t="shared" si="8"/>
        <v>-22038.469283357546</v>
      </c>
      <c r="C165" s="48">
        <f t="shared" si="9"/>
        <v>-4580.5073759110537</v>
      </c>
      <c r="D165" s="47">
        <f t="shared" si="10"/>
        <v>-17457.961907446494</v>
      </c>
      <c r="E165" s="49">
        <f t="shared" si="11"/>
        <v>-22038.469283357546</v>
      </c>
    </row>
    <row r="166" spans="1:5">
      <c r="A166" s="46">
        <v>162</v>
      </c>
      <c r="B166" s="47">
        <f t="shared" si="8"/>
        <v>-22038.469283357546</v>
      </c>
      <c r="C166" s="48">
        <f t="shared" si="9"/>
        <v>-4529.5883203476678</v>
      </c>
      <c r="D166" s="47">
        <f t="shared" si="10"/>
        <v>-17508.88096300988</v>
      </c>
      <c r="E166" s="49">
        <f t="shared" si="11"/>
        <v>-22038.469283357546</v>
      </c>
    </row>
    <row r="167" spans="1:5">
      <c r="A167" s="46">
        <v>163</v>
      </c>
      <c r="B167" s="47">
        <f t="shared" si="8"/>
        <v>-22038.469283357546</v>
      </c>
      <c r="C167" s="48">
        <f t="shared" si="9"/>
        <v>-4478.5207508722224</v>
      </c>
      <c r="D167" s="47">
        <f t="shared" si="10"/>
        <v>-17559.948532485323</v>
      </c>
      <c r="E167" s="49">
        <f t="shared" si="11"/>
        <v>-22038.469283357546</v>
      </c>
    </row>
    <row r="168" spans="1:5">
      <c r="A168" s="46">
        <v>164</v>
      </c>
      <c r="B168" s="47">
        <f t="shared" si="8"/>
        <v>-22038.469283357546</v>
      </c>
      <c r="C168" s="48">
        <f t="shared" si="9"/>
        <v>-4427.304234319141</v>
      </c>
      <c r="D168" s="47">
        <f t="shared" si="10"/>
        <v>-17611.165049038405</v>
      </c>
      <c r="E168" s="49">
        <f t="shared" si="11"/>
        <v>-22038.469283357546</v>
      </c>
    </row>
    <row r="169" spans="1:5">
      <c r="A169" s="46">
        <v>165</v>
      </c>
      <c r="B169" s="47">
        <f t="shared" si="8"/>
        <v>-22038.469283357546</v>
      </c>
      <c r="C169" s="48">
        <f t="shared" si="9"/>
        <v>-4375.9383362594444</v>
      </c>
      <c r="D169" s="47">
        <f t="shared" si="10"/>
        <v>-17662.530947098105</v>
      </c>
      <c r="E169" s="49">
        <f t="shared" si="11"/>
        <v>-22038.46928335755</v>
      </c>
    </row>
    <row r="170" spans="1:5">
      <c r="A170" s="46">
        <v>166</v>
      </c>
      <c r="B170" s="47">
        <f t="shared" si="8"/>
        <v>-22038.469283357546</v>
      </c>
      <c r="C170" s="48">
        <f t="shared" si="9"/>
        <v>-4324.4226209970748</v>
      </c>
      <c r="D170" s="47">
        <f t="shared" si="10"/>
        <v>-17714.04666236047</v>
      </c>
      <c r="E170" s="49">
        <f t="shared" si="11"/>
        <v>-22038.469283357546</v>
      </c>
    </row>
    <row r="171" spans="1:5">
      <c r="A171" s="46">
        <v>167</v>
      </c>
      <c r="B171" s="47">
        <f t="shared" si="8"/>
        <v>-22038.469283357546</v>
      </c>
      <c r="C171" s="48">
        <f t="shared" si="9"/>
        <v>-4272.7566515651906</v>
      </c>
      <c r="D171" s="47">
        <f t="shared" si="10"/>
        <v>-17765.712631792354</v>
      </c>
      <c r="E171" s="49">
        <f t="shared" si="11"/>
        <v>-22038.469283357546</v>
      </c>
    </row>
    <row r="172" spans="1:5">
      <c r="A172" s="46">
        <v>168</v>
      </c>
      <c r="B172" s="47">
        <f t="shared" si="8"/>
        <v>-22038.469283357546</v>
      </c>
      <c r="C172" s="48">
        <f t="shared" si="9"/>
        <v>-4220.9399897224639</v>
      </c>
      <c r="D172" s="47">
        <f t="shared" si="10"/>
        <v>-17817.529293635082</v>
      </c>
      <c r="E172" s="49">
        <f t="shared" si="11"/>
        <v>-22038.469283357546</v>
      </c>
    </row>
    <row r="173" spans="1:5">
      <c r="A173" s="46">
        <v>169</v>
      </c>
      <c r="B173" s="47">
        <f t="shared" si="8"/>
        <v>-22038.469283357546</v>
      </c>
      <c r="C173" s="48">
        <f t="shared" si="9"/>
        <v>-4168.9721959493609</v>
      </c>
      <c r="D173" s="47">
        <f t="shared" si="10"/>
        <v>-17869.497087408185</v>
      </c>
      <c r="E173" s="49">
        <f t="shared" si="11"/>
        <v>-22038.469283357546</v>
      </c>
    </row>
    <row r="174" spans="1:5">
      <c r="A174" s="46">
        <v>170</v>
      </c>
      <c r="B174" s="47">
        <f t="shared" si="8"/>
        <v>-22038.469283357546</v>
      </c>
      <c r="C174" s="48">
        <f t="shared" si="9"/>
        <v>-4116.8528294444195</v>
      </c>
      <c r="D174" s="47">
        <f t="shared" si="10"/>
        <v>-17921.616453913124</v>
      </c>
      <c r="E174" s="49">
        <f t="shared" si="11"/>
        <v>-22038.469283357543</v>
      </c>
    </row>
    <row r="175" spans="1:5">
      <c r="A175" s="46">
        <v>171</v>
      </c>
      <c r="B175" s="47">
        <f t="shared" si="8"/>
        <v>-22038.469283357546</v>
      </c>
      <c r="C175" s="48">
        <f t="shared" si="9"/>
        <v>-4064.581448120507</v>
      </c>
      <c r="D175" s="47">
        <f t="shared" si="10"/>
        <v>-17973.887835237038</v>
      </c>
      <c r="E175" s="49">
        <f t="shared" si="11"/>
        <v>-22038.469283357546</v>
      </c>
    </row>
    <row r="176" spans="1:5">
      <c r="A176" s="46">
        <v>172</v>
      </c>
      <c r="B176" s="47">
        <f t="shared" si="8"/>
        <v>-22038.469283357546</v>
      </c>
      <c r="C176" s="48">
        <f t="shared" si="9"/>
        <v>-4012.157608601065</v>
      </c>
      <c r="D176" s="47">
        <f t="shared" si="10"/>
        <v>-18026.311674756482</v>
      </c>
      <c r="E176" s="49">
        <f t="shared" si="11"/>
        <v>-22038.469283357546</v>
      </c>
    </row>
    <row r="177" spans="1:5">
      <c r="A177" s="46">
        <v>173</v>
      </c>
      <c r="B177" s="47">
        <f t="shared" si="8"/>
        <v>-22038.469283357546</v>
      </c>
      <c r="C177" s="48">
        <f t="shared" si="9"/>
        <v>-3959.5808662163586</v>
      </c>
      <c r="D177" s="47">
        <f t="shared" si="10"/>
        <v>-18078.888417141185</v>
      </c>
      <c r="E177" s="49">
        <f t="shared" si="11"/>
        <v>-22038.469283357543</v>
      </c>
    </row>
    <row r="178" spans="1:5">
      <c r="A178" s="46">
        <v>174</v>
      </c>
      <c r="B178" s="47">
        <f t="shared" si="8"/>
        <v>-22038.469283357546</v>
      </c>
      <c r="C178" s="48">
        <f t="shared" si="9"/>
        <v>-3906.8507749996975</v>
      </c>
      <c r="D178" s="47">
        <f t="shared" si="10"/>
        <v>-18131.618508357853</v>
      </c>
      <c r="E178" s="49">
        <f t="shared" si="11"/>
        <v>-22038.46928335755</v>
      </c>
    </row>
    <row r="179" spans="1:5">
      <c r="A179" s="46">
        <v>175</v>
      </c>
      <c r="B179" s="47">
        <f t="shared" si="8"/>
        <v>-22038.469283357546</v>
      </c>
      <c r="C179" s="48">
        <f t="shared" si="9"/>
        <v>-3853.9668876836531</v>
      </c>
      <c r="D179" s="47">
        <f t="shared" si="10"/>
        <v>-18184.502395673895</v>
      </c>
      <c r="E179" s="49">
        <f t="shared" si="11"/>
        <v>-22038.469283357546</v>
      </c>
    </row>
    <row r="180" spans="1:5">
      <c r="A180" s="46">
        <v>176</v>
      </c>
      <c r="B180" s="47">
        <f t="shared" si="8"/>
        <v>-22038.469283357546</v>
      </c>
      <c r="C180" s="48">
        <f t="shared" si="9"/>
        <v>-3800.9287556962709</v>
      </c>
      <c r="D180" s="47">
        <f t="shared" si="10"/>
        <v>-18237.540527661276</v>
      </c>
      <c r="E180" s="49">
        <f t="shared" si="11"/>
        <v>-22038.469283357546</v>
      </c>
    </row>
    <row r="181" spans="1:5">
      <c r="A181" s="46">
        <v>177</v>
      </c>
      <c r="B181" s="47">
        <f t="shared" si="8"/>
        <v>-22038.469283357546</v>
      </c>
      <c r="C181" s="48">
        <f t="shared" si="9"/>
        <v>-3747.7359291572589</v>
      </c>
      <c r="D181" s="47">
        <f t="shared" si="10"/>
        <v>-18290.733354200289</v>
      </c>
      <c r="E181" s="49">
        <f t="shared" si="11"/>
        <v>-22038.469283357546</v>
      </c>
    </row>
    <row r="182" spans="1:5">
      <c r="A182" s="46">
        <v>178</v>
      </c>
      <c r="B182" s="47">
        <f t="shared" si="8"/>
        <v>-22038.469283357546</v>
      </c>
      <c r="C182" s="48">
        <f t="shared" si="9"/>
        <v>-3694.387956874175</v>
      </c>
      <c r="D182" s="47">
        <f t="shared" si="10"/>
        <v>-18344.081326483371</v>
      </c>
      <c r="E182" s="49">
        <f t="shared" si="11"/>
        <v>-22038.469283357546</v>
      </c>
    </row>
    <row r="183" spans="1:5">
      <c r="A183" s="46">
        <v>179</v>
      </c>
      <c r="B183" s="47">
        <f t="shared" si="8"/>
        <v>-22038.469283357546</v>
      </c>
      <c r="C183" s="48">
        <f t="shared" si="9"/>
        <v>-3640.8843863385987</v>
      </c>
      <c r="D183" s="47">
        <f t="shared" si="10"/>
        <v>-18397.584897018947</v>
      </c>
      <c r="E183" s="49">
        <f t="shared" si="11"/>
        <v>-22038.469283357546</v>
      </c>
    </row>
    <row r="184" spans="1:5">
      <c r="A184" s="46">
        <v>180</v>
      </c>
      <c r="B184" s="47">
        <f t="shared" si="8"/>
        <v>-22038.469283357546</v>
      </c>
      <c r="C184" s="48">
        <f t="shared" si="9"/>
        <v>-3587.2247637222936</v>
      </c>
      <c r="D184" s="47">
        <f t="shared" si="10"/>
        <v>-18451.244519635253</v>
      </c>
      <c r="E184" s="49">
        <f t="shared" si="11"/>
        <v>-22038.469283357546</v>
      </c>
    </row>
    <row r="185" spans="1:5">
      <c r="A185" s="46">
        <v>181</v>
      </c>
      <c r="B185" s="47">
        <f t="shared" si="8"/>
        <v>-22038.469283357546</v>
      </c>
      <c r="C185" s="48">
        <f t="shared" si="9"/>
        <v>-3533.4086338733568</v>
      </c>
      <c r="D185" s="47">
        <f t="shared" si="10"/>
        <v>-18505.060649484189</v>
      </c>
      <c r="E185" s="49">
        <f t="shared" si="11"/>
        <v>-22038.469283357546</v>
      </c>
    </row>
    <row r="186" spans="1:5">
      <c r="A186" s="46">
        <v>182</v>
      </c>
      <c r="B186" s="47">
        <f t="shared" si="8"/>
        <v>-22038.469283357546</v>
      </c>
      <c r="C186" s="48">
        <f t="shared" si="9"/>
        <v>-3479.4355403123614</v>
      </c>
      <c r="D186" s="47">
        <f t="shared" si="10"/>
        <v>-18559.033743045184</v>
      </c>
      <c r="E186" s="49">
        <f t="shared" si="11"/>
        <v>-22038.469283357546</v>
      </c>
    </row>
    <row r="187" spans="1:5">
      <c r="A187" s="46">
        <v>183</v>
      </c>
      <c r="B187" s="47">
        <f t="shared" si="8"/>
        <v>-22038.469283357546</v>
      </c>
      <c r="C187" s="48">
        <f t="shared" si="9"/>
        <v>-3425.3050252284802</v>
      </c>
      <c r="D187" s="47">
        <f t="shared" si="10"/>
        <v>-18613.164258129065</v>
      </c>
      <c r="E187" s="49">
        <f t="shared" si="11"/>
        <v>-22038.469283357546</v>
      </c>
    </row>
    <row r="188" spans="1:5">
      <c r="A188" s="46">
        <v>184</v>
      </c>
      <c r="B188" s="47">
        <f t="shared" si="8"/>
        <v>-22038.469283357546</v>
      </c>
      <c r="C188" s="48">
        <f t="shared" si="9"/>
        <v>-3371.0166294756032</v>
      </c>
      <c r="D188" s="47">
        <f t="shared" si="10"/>
        <v>-18667.452653881945</v>
      </c>
      <c r="E188" s="49">
        <f t="shared" si="11"/>
        <v>-22038.469283357546</v>
      </c>
    </row>
    <row r="189" spans="1:5">
      <c r="A189" s="46">
        <v>185</v>
      </c>
      <c r="B189" s="47">
        <f t="shared" si="8"/>
        <v>-22038.469283357546</v>
      </c>
      <c r="C189" s="48">
        <f t="shared" si="9"/>
        <v>-3316.5698925684478</v>
      </c>
      <c r="D189" s="47">
        <f t="shared" si="10"/>
        <v>-18721.899390789098</v>
      </c>
      <c r="E189" s="49">
        <f t="shared" si="11"/>
        <v>-22038.469283357546</v>
      </c>
    </row>
    <row r="190" spans="1:5">
      <c r="A190" s="46">
        <v>186</v>
      </c>
      <c r="B190" s="47">
        <f t="shared" si="8"/>
        <v>-22038.469283357546</v>
      </c>
      <c r="C190" s="48">
        <f t="shared" si="9"/>
        <v>-3261.9643526786467</v>
      </c>
      <c r="D190" s="47">
        <f t="shared" si="10"/>
        <v>-18776.504930678904</v>
      </c>
      <c r="E190" s="49">
        <f t="shared" si="11"/>
        <v>-22038.46928335755</v>
      </c>
    </row>
    <row r="191" spans="1:5">
      <c r="A191" s="46">
        <v>187</v>
      </c>
      <c r="B191" s="47">
        <f t="shared" si="8"/>
        <v>-22038.469283357546</v>
      </c>
      <c r="C191" s="48">
        <f t="shared" si="9"/>
        <v>-3207.1995466308331</v>
      </c>
      <c r="D191" s="47">
        <f t="shared" si="10"/>
        <v>-18831.269736726714</v>
      </c>
      <c r="E191" s="49">
        <f t="shared" si="11"/>
        <v>-22038.469283357546</v>
      </c>
    </row>
    <row r="192" spans="1:5">
      <c r="A192" s="46">
        <v>188</v>
      </c>
      <c r="B192" s="47">
        <f t="shared" si="8"/>
        <v>-22038.469283357546</v>
      </c>
      <c r="C192" s="48">
        <f t="shared" si="9"/>
        <v>-3152.2750098987131</v>
      </c>
      <c r="D192" s="47">
        <f t="shared" si="10"/>
        <v>-18886.194273458834</v>
      </c>
      <c r="E192" s="49">
        <f t="shared" si="11"/>
        <v>-22038.469283357546</v>
      </c>
    </row>
    <row r="193" spans="1:5">
      <c r="A193" s="46">
        <v>189</v>
      </c>
      <c r="B193" s="47">
        <f t="shared" si="8"/>
        <v>-22038.469283357546</v>
      </c>
      <c r="C193" s="48">
        <f t="shared" si="9"/>
        <v>-3097.1902766011249</v>
      </c>
      <c r="D193" s="47">
        <f t="shared" si="10"/>
        <v>-18941.279006756424</v>
      </c>
      <c r="E193" s="49">
        <f t="shared" si="11"/>
        <v>-22038.46928335755</v>
      </c>
    </row>
    <row r="194" spans="1:5">
      <c r="A194" s="46">
        <v>190</v>
      </c>
      <c r="B194" s="47">
        <f t="shared" si="8"/>
        <v>-22038.469283357546</v>
      </c>
      <c r="C194" s="48">
        <f t="shared" si="9"/>
        <v>-3041.9448794980858</v>
      </c>
      <c r="D194" s="47">
        <f t="shared" si="10"/>
        <v>-18996.524403859461</v>
      </c>
      <c r="E194" s="49">
        <f t="shared" si="11"/>
        <v>-22038.469283357546</v>
      </c>
    </row>
    <row r="195" spans="1:5">
      <c r="A195" s="46">
        <v>191</v>
      </c>
      <c r="B195" s="47">
        <f t="shared" si="8"/>
        <v>-22038.469283357546</v>
      </c>
      <c r="C195" s="48">
        <f t="shared" si="9"/>
        <v>-2986.5383499868281</v>
      </c>
      <c r="D195" s="47">
        <f t="shared" si="10"/>
        <v>-19051.930933370717</v>
      </c>
      <c r="E195" s="49">
        <f t="shared" si="11"/>
        <v>-22038.469283357546</v>
      </c>
    </row>
    <row r="196" spans="1:5">
      <c r="A196" s="46">
        <v>192</v>
      </c>
      <c r="B196" s="47">
        <f t="shared" si="8"/>
        <v>-22038.469283357546</v>
      </c>
      <c r="C196" s="48">
        <f t="shared" si="9"/>
        <v>-2930.9702180978306</v>
      </c>
      <c r="D196" s="47">
        <f t="shared" si="10"/>
        <v>-19107.499065259715</v>
      </c>
      <c r="E196" s="49">
        <f t="shared" si="11"/>
        <v>-22038.469283357546</v>
      </c>
    </row>
    <row r="197" spans="1:5">
      <c r="A197" s="46">
        <v>193</v>
      </c>
      <c r="B197" s="47">
        <f t="shared" si="8"/>
        <v>-22038.469283357546</v>
      </c>
      <c r="C197" s="48">
        <f t="shared" si="9"/>
        <v>-2875.2400124908231</v>
      </c>
      <c r="D197" s="47">
        <f t="shared" si="10"/>
        <v>-19163.229270866723</v>
      </c>
      <c r="E197" s="49">
        <f t="shared" si="11"/>
        <v>-22038.469283357546</v>
      </c>
    </row>
    <row r="198" spans="1:5">
      <c r="A198" s="46">
        <v>194</v>
      </c>
      <c r="B198" s="47">
        <f t="shared" ref="B198:B244" si="12">PMT($B$2/12,$C$2*12,$D$2)</f>
        <v>-22038.469283357546</v>
      </c>
      <c r="C198" s="48">
        <f t="shared" ref="C198:C244" si="13">IPMT($B$2/12,A198,$C$2*12,$D$2)</f>
        <v>-2819.3472604507951</v>
      </c>
      <c r="D198" s="47">
        <f t="shared" ref="D198:D244" si="14">PPMT($B$2/12,A198,$C$2*12,$D$2)</f>
        <v>-19219.122022906751</v>
      </c>
      <c r="E198" s="49">
        <f t="shared" ref="E198:E244" si="15">C198+D198</f>
        <v>-22038.469283357546</v>
      </c>
    </row>
    <row r="199" spans="1:5">
      <c r="A199" s="46">
        <v>195</v>
      </c>
      <c r="B199" s="47">
        <f t="shared" si="12"/>
        <v>-22038.469283357546</v>
      </c>
      <c r="C199" s="48">
        <f t="shared" si="13"/>
        <v>-2763.2914878839838</v>
      </c>
      <c r="D199" s="47">
        <f t="shared" si="14"/>
        <v>-19275.177795473563</v>
      </c>
      <c r="E199" s="49">
        <f t="shared" si="15"/>
        <v>-22038.469283357546</v>
      </c>
    </row>
    <row r="200" spans="1:5">
      <c r="A200" s="46">
        <v>196</v>
      </c>
      <c r="B200" s="47">
        <f t="shared" si="12"/>
        <v>-22038.469283357546</v>
      </c>
      <c r="C200" s="48">
        <f t="shared" si="13"/>
        <v>-2707.0722193138527</v>
      </c>
      <c r="D200" s="47">
        <f t="shared" si="14"/>
        <v>-19331.397064043693</v>
      </c>
      <c r="E200" s="49">
        <f t="shared" si="15"/>
        <v>-22038.469283357546</v>
      </c>
    </row>
    <row r="201" spans="1:5">
      <c r="A201" s="46">
        <v>197</v>
      </c>
      <c r="B201" s="47">
        <f t="shared" si="12"/>
        <v>-22038.469283357546</v>
      </c>
      <c r="C201" s="48">
        <f t="shared" si="13"/>
        <v>-2650.6889778770583</v>
      </c>
      <c r="D201" s="47">
        <f t="shared" si="14"/>
        <v>-19387.78030548049</v>
      </c>
      <c r="E201" s="49">
        <f t="shared" si="15"/>
        <v>-22038.469283357546</v>
      </c>
    </row>
    <row r="202" spans="1:5">
      <c r="A202" s="46">
        <v>198</v>
      </c>
      <c r="B202" s="47">
        <f t="shared" si="12"/>
        <v>-22038.469283357546</v>
      </c>
      <c r="C202" s="48">
        <f t="shared" si="13"/>
        <v>-2594.141285319407</v>
      </c>
      <c r="D202" s="47">
        <f t="shared" si="14"/>
        <v>-19444.327998038141</v>
      </c>
      <c r="E202" s="49">
        <f t="shared" si="15"/>
        <v>-22038.469283357546</v>
      </c>
    </row>
    <row r="203" spans="1:5">
      <c r="A203" s="46">
        <v>199</v>
      </c>
      <c r="B203" s="47">
        <f t="shared" si="12"/>
        <v>-22038.469283357546</v>
      </c>
      <c r="C203" s="48">
        <f t="shared" si="13"/>
        <v>-2537.4286619917957</v>
      </c>
      <c r="D203" s="47">
        <f t="shared" si="14"/>
        <v>-19501.040621365752</v>
      </c>
      <c r="E203" s="49">
        <f t="shared" si="15"/>
        <v>-22038.469283357546</v>
      </c>
    </row>
    <row r="204" spans="1:5">
      <c r="A204" s="46">
        <v>200</v>
      </c>
      <c r="B204" s="47">
        <f t="shared" si="12"/>
        <v>-22038.469283357546</v>
      </c>
      <c r="C204" s="48">
        <f t="shared" si="13"/>
        <v>-2480.5506268461459</v>
      </c>
      <c r="D204" s="47">
        <f t="shared" si="14"/>
        <v>-19557.9186565114</v>
      </c>
      <c r="E204" s="49">
        <f t="shared" si="15"/>
        <v>-22038.469283357546</v>
      </c>
    </row>
    <row r="205" spans="1:5">
      <c r="A205" s="46">
        <v>201</v>
      </c>
      <c r="B205" s="47">
        <f t="shared" si="12"/>
        <v>-22038.469283357546</v>
      </c>
      <c r="C205" s="48">
        <f t="shared" si="13"/>
        <v>-2423.5066974313204</v>
      </c>
      <c r="D205" s="47">
        <f t="shared" si="14"/>
        <v>-19614.962585926227</v>
      </c>
      <c r="E205" s="49">
        <f t="shared" si="15"/>
        <v>-22038.469283357546</v>
      </c>
    </row>
    <row r="206" spans="1:5">
      <c r="A206" s="46">
        <v>202</v>
      </c>
      <c r="B206" s="47">
        <f t="shared" si="12"/>
        <v>-22038.469283357546</v>
      </c>
      <c r="C206" s="48">
        <f t="shared" si="13"/>
        <v>-2366.2963898890357</v>
      </c>
      <c r="D206" s="47">
        <f t="shared" si="14"/>
        <v>-19672.172893468509</v>
      </c>
      <c r="E206" s="49">
        <f t="shared" si="15"/>
        <v>-22038.469283357546</v>
      </c>
    </row>
    <row r="207" spans="1:5">
      <c r="A207" s="46">
        <v>203</v>
      </c>
      <c r="B207" s="47">
        <f t="shared" si="12"/>
        <v>-22038.469283357546</v>
      </c>
      <c r="C207" s="48">
        <f t="shared" si="13"/>
        <v>-2308.9192189497526</v>
      </c>
      <c r="D207" s="47">
        <f t="shared" si="14"/>
        <v>-19729.550064407795</v>
      </c>
      <c r="E207" s="49">
        <f t="shared" si="15"/>
        <v>-22038.469283357546</v>
      </c>
    </row>
    <row r="208" spans="1:5">
      <c r="A208" s="46">
        <v>204</v>
      </c>
      <c r="B208" s="47">
        <f t="shared" si="12"/>
        <v>-22038.469283357546</v>
      </c>
      <c r="C208" s="48">
        <f t="shared" si="13"/>
        <v>-2251.3746979285629</v>
      </c>
      <c r="D208" s="47">
        <f t="shared" si="14"/>
        <v>-19787.094585428982</v>
      </c>
      <c r="E208" s="49">
        <f t="shared" si="15"/>
        <v>-22038.469283357546</v>
      </c>
    </row>
    <row r="209" spans="1:5">
      <c r="A209" s="46">
        <v>205</v>
      </c>
      <c r="B209" s="47">
        <f t="shared" si="12"/>
        <v>-22038.469283357546</v>
      </c>
      <c r="C209" s="48">
        <f t="shared" si="13"/>
        <v>-2193.662338721062</v>
      </c>
      <c r="D209" s="47">
        <f t="shared" si="14"/>
        <v>-19844.806944636486</v>
      </c>
      <c r="E209" s="49">
        <f t="shared" si="15"/>
        <v>-22038.469283357546</v>
      </c>
    </row>
    <row r="210" spans="1:5">
      <c r="A210" s="46">
        <v>206</v>
      </c>
      <c r="B210" s="47">
        <f t="shared" si="12"/>
        <v>-22038.469283357546</v>
      </c>
      <c r="C210" s="48">
        <f t="shared" si="13"/>
        <v>-2135.7816517992055</v>
      </c>
      <c r="D210" s="47">
        <f t="shared" si="14"/>
        <v>-19902.687631558339</v>
      </c>
      <c r="E210" s="49">
        <f t="shared" si="15"/>
        <v>-22038.469283357546</v>
      </c>
    </row>
    <row r="211" spans="1:5">
      <c r="A211" s="46">
        <v>207</v>
      </c>
      <c r="B211" s="47">
        <f t="shared" si="12"/>
        <v>-22038.469283357546</v>
      </c>
      <c r="C211" s="48">
        <f t="shared" si="13"/>
        <v>-2077.73214620716</v>
      </c>
      <c r="D211" s="47">
        <f t="shared" si="14"/>
        <v>-19960.737137150387</v>
      </c>
      <c r="E211" s="49">
        <f t="shared" si="15"/>
        <v>-22038.469283357546</v>
      </c>
    </row>
    <row r="212" spans="1:5">
      <c r="A212" s="46">
        <v>208</v>
      </c>
      <c r="B212" s="47">
        <f t="shared" si="12"/>
        <v>-22038.469283357546</v>
      </c>
      <c r="C212" s="48">
        <f t="shared" si="13"/>
        <v>-2019.5133295571381</v>
      </c>
      <c r="D212" s="47">
        <f t="shared" si="14"/>
        <v>-20018.95595380041</v>
      </c>
      <c r="E212" s="49">
        <f t="shared" si="15"/>
        <v>-22038.46928335755</v>
      </c>
    </row>
    <row r="213" spans="1:5">
      <c r="A213" s="46">
        <v>209</v>
      </c>
      <c r="B213" s="47">
        <f t="shared" si="12"/>
        <v>-22038.469283357546</v>
      </c>
      <c r="C213" s="48">
        <f t="shared" si="13"/>
        <v>-1961.1247080252208</v>
      </c>
      <c r="D213" s="47">
        <f t="shared" si="14"/>
        <v>-20077.344575332329</v>
      </c>
      <c r="E213" s="49">
        <f t="shared" si="15"/>
        <v>-22038.46928335755</v>
      </c>
    </row>
    <row r="214" spans="1:5">
      <c r="A214" s="46">
        <v>210</v>
      </c>
      <c r="B214" s="47">
        <f t="shared" si="12"/>
        <v>-22038.469283357546</v>
      </c>
      <c r="C214" s="48">
        <f t="shared" si="13"/>
        <v>-1902.5657863471679</v>
      </c>
      <c r="D214" s="47">
        <f t="shared" si="14"/>
        <v>-20135.903497010378</v>
      </c>
      <c r="E214" s="49">
        <f t="shared" si="15"/>
        <v>-22038.469283357546</v>
      </c>
    </row>
    <row r="215" spans="1:5">
      <c r="A215" s="46">
        <v>211</v>
      </c>
      <c r="B215" s="47">
        <f t="shared" si="12"/>
        <v>-22038.469283357546</v>
      </c>
      <c r="C215" s="48">
        <f t="shared" si="13"/>
        <v>-1843.8360678142205</v>
      </c>
      <c r="D215" s="47">
        <f t="shared" si="14"/>
        <v>-20194.633215543327</v>
      </c>
      <c r="E215" s="49">
        <f t="shared" si="15"/>
        <v>-22038.469283357546</v>
      </c>
    </row>
    <row r="216" spans="1:5">
      <c r="A216" s="46">
        <v>212</v>
      </c>
      <c r="B216" s="47">
        <f t="shared" si="12"/>
        <v>-22038.469283357546</v>
      </c>
      <c r="C216" s="48">
        <f t="shared" si="13"/>
        <v>-1784.9350542688862</v>
      </c>
      <c r="D216" s="47">
        <f t="shared" si="14"/>
        <v>-20253.534229088662</v>
      </c>
      <c r="E216" s="49">
        <f t="shared" si="15"/>
        <v>-22038.469283357546</v>
      </c>
    </row>
    <row r="217" spans="1:5">
      <c r="A217" s="46">
        <v>213</v>
      </c>
      <c r="B217" s="47">
        <f t="shared" si="12"/>
        <v>-22038.469283357546</v>
      </c>
      <c r="C217" s="48">
        <f t="shared" si="13"/>
        <v>-1725.8622461007108</v>
      </c>
      <c r="D217" s="47">
        <f t="shared" si="14"/>
        <v>-20312.607037256836</v>
      </c>
      <c r="E217" s="49">
        <f t="shared" si="15"/>
        <v>-22038.469283357546</v>
      </c>
    </row>
    <row r="218" spans="1:5">
      <c r="A218" s="46">
        <v>214</v>
      </c>
      <c r="B218" s="47">
        <f t="shared" si="12"/>
        <v>-22038.469283357546</v>
      </c>
      <c r="C218" s="48">
        <f t="shared" si="13"/>
        <v>-1666.6171422420455</v>
      </c>
      <c r="D218" s="47">
        <f t="shared" si="14"/>
        <v>-20371.852141115502</v>
      </c>
      <c r="E218" s="49">
        <f t="shared" si="15"/>
        <v>-22038.469283357546</v>
      </c>
    </row>
    <row r="219" spans="1:5">
      <c r="A219" s="46">
        <v>215</v>
      </c>
      <c r="B219" s="47">
        <f t="shared" si="12"/>
        <v>-22038.469283357546</v>
      </c>
      <c r="C219" s="48">
        <f t="shared" si="13"/>
        <v>-1607.1992401637917</v>
      </c>
      <c r="D219" s="47">
        <f t="shared" si="14"/>
        <v>-20431.270043193756</v>
      </c>
      <c r="E219" s="49">
        <f t="shared" si="15"/>
        <v>-22038.469283357546</v>
      </c>
    </row>
    <row r="220" spans="1:5">
      <c r="A220" s="46">
        <v>216</v>
      </c>
      <c r="B220" s="47">
        <f t="shared" si="12"/>
        <v>-22038.469283357546</v>
      </c>
      <c r="C220" s="48">
        <f t="shared" si="13"/>
        <v>-1547.6080358711433</v>
      </c>
      <c r="D220" s="47">
        <f t="shared" si="14"/>
        <v>-20490.861247486402</v>
      </c>
      <c r="E220" s="49">
        <f t="shared" si="15"/>
        <v>-22038.469283357546</v>
      </c>
    </row>
    <row r="221" spans="1:5">
      <c r="A221" s="46">
        <v>217</v>
      </c>
      <c r="B221" s="47">
        <f t="shared" si="12"/>
        <v>-22038.469283357546</v>
      </c>
      <c r="C221" s="48">
        <f t="shared" si="13"/>
        <v>-1487.8430238993078</v>
      </c>
      <c r="D221" s="47">
        <f t="shared" si="14"/>
        <v>-20550.626259458237</v>
      </c>
      <c r="E221" s="49">
        <f t="shared" si="15"/>
        <v>-22038.469283357546</v>
      </c>
    </row>
    <row r="222" spans="1:5">
      <c r="A222" s="46">
        <v>218</v>
      </c>
      <c r="B222" s="47">
        <f t="shared" si="12"/>
        <v>-22038.469283357546</v>
      </c>
      <c r="C222" s="48">
        <f t="shared" si="13"/>
        <v>-1427.9036973092213</v>
      </c>
      <c r="D222" s="47">
        <f t="shared" si="14"/>
        <v>-20610.565586048324</v>
      </c>
      <c r="E222" s="49">
        <f t="shared" si="15"/>
        <v>-22038.469283357546</v>
      </c>
    </row>
    <row r="223" spans="1:5">
      <c r="A223" s="46">
        <v>219</v>
      </c>
      <c r="B223" s="47">
        <f t="shared" si="12"/>
        <v>-22038.469283357546</v>
      </c>
      <c r="C223" s="48">
        <f t="shared" si="13"/>
        <v>-1367.7895476832471</v>
      </c>
      <c r="D223" s="47">
        <f t="shared" si="14"/>
        <v>-20670.679735674301</v>
      </c>
      <c r="E223" s="49">
        <f t="shared" si="15"/>
        <v>-22038.469283357546</v>
      </c>
    </row>
    <row r="224" spans="1:5">
      <c r="A224" s="46">
        <v>220</v>
      </c>
      <c r="B224" s="47">
        <f t="shared" si="12"/>
        <v>-22038.469283357546</v>
      </c>
      <c r="C224" s="48">
        <f t="shared" si="13"/>
        <v>-1307.5000651208634</v>
      </c>
      <c r="D224" s="47">
        <f t="shared" si="14"/>
        <v>-20730.969218236682</v>
      </c>
      <c r="E224" s="49">
        <f t="shared" si="15"/>
        <v>-22038.469283357546</v>
      </c>
    </row>
    <row r="225" spans="1:5">
      <c r="A225" s="46">
        <v>221</v>
      </c>
      <c r="B225" s="47">
        <f t="shared" si="12"/>
        <v>-22038.469283357546</v>
      </c>
      <c r="C225" s="48">
        <f t="shared" si="13"/>
        <v>-1247.03473823434</v>
      </c>
      <c r="D225" s="47">
        <f t="shared" si="14"/>
        <v>-20791.434545123204</v>
      </c>
      <c r="E225" s="49">
        <f t="shared" si="15"/>
        <v>-22038.469283357543</v>
      </c>
    </row>
    <row r="226" spans="1:5">
      <c r="A226" s="46">
        <v>222</v>
      </c>
      <c r="B226" s="47">
        <f t="shared" si="12"/>
        <v>-22038.469283357546</v>
      </c>
      <c r="C226" s="48">
        <f t="shared" si="13"/>
        <v>-1186.3930541443974</v>
      </c>
      <c r="D226" s="47">
        <f t="shared" si="14"/>
        <v>-20852.076229213151</v>
      </c>
      <c r="E226" s="49">
        <f t="shared" si="15"/>
        <v>-22038.46928335755</v>
      </c>
    </row>
    <row r="227" spans="1:5">
      <c r="A227" s="46">
        <v>223</v>
      </c>
      <c r="B227" s="47">
        <f t="shared" si="12"/>
        <v>-22038.469283357546</v>
      </c>
      <c r="C227" s="48">
        <f t="shared" si="13"/>
        <v>-1125.5744984758589</v>
      </c>
      <c r="D227" s="47">
        <f t="shared" si="14"/>
        <v>-20912.894784881686</v>
      </c>
      <c r="E227" s="49">
        <f t="shared" si="15"/>
        <v>-22038.469283357546</v>
      </c>
    </row>
    <row r="228" spans="1:5">
      <c r="A228" s="46">
        <v>224</v>
      </c>
      <c r="B228" s="47">
        <f t="shared" si="12"/>
        <v>-22038.469283357546</v>
      </c>
      <c r="C228" s="48">
        <f t="shared" si="13"/>
        <v>-1064.5785553532871</v>
      </c>
      <c r="D228" s="47">
        <f t="shared" si="14"/>
        <v>-20973.890728004259</v>
      </c>
      <c r="E228" s="49">
        <f t="shared" si="15"/>
        <v>-22038.469283357546</v>
      </c>
    </row>
    <row r="229" spans="1:5">
      <c r="A229" s="46">
        <v>225</v>
      </c>
      <c r="B229" s="47">
        <f t="shared" si="12"/>
        <v>-22038.469283357546</v>
      </c>
      <c r="C229" s="48">
        <f t="shared" si="13"/>
        <v>-1003.404707396608</v>
      </c>
      <c r="D229" s="47">
        <f t="shared" si="14"/>
        <v>-21035.06457596094</v>
      </c>
      <c r="E229" s="49">
        <f t="shared" si="15"/>
        <v>-22038.469283357546</v>
      </c>
    </row>
    <row r="230" spans="1:5">
      <c r="A230" s="46">
        <v>226</v>
      </c>
      <c r="B230" s="47">
        <f t="shared" si="12"/>
        <v>-22038.469283357546</v>
      </c>
      <c r="C230" s="48">
        <f t="shared" si="13"/>
        <v>-942.05243571672202</v>
      </c>
      <c r="D230" s="47">
        <f t="shared" si="14"/>
        <v>-21096.416847640823</v>
      </c>
      <c r="E230" s="49">
        <f t="shared" si="15"/>
        <v>-22038.469283357546</v>
      </c>
    </row>
    <row r="231" spans="1:5">
      <c r="A231" s="46">
        <v>227</v>
      </c>
      <c r="B231" s="47">
        <f t="shared" si="12"/>
        <v>-22038.469283357546</v>
      </c>
      <c r="C231" s="48">
        <f t="shared" si="13"/>
        <v>-880.521219911103</v>
      </c>
      <c r="D231" s="47">
        <f t="shared" si="14"/>
        <v>-21157.948063446442</v>
      </c>
      <c r="E231" s="49">
        <f t="shared" si="15"/>
        <v>-22038.469283357546</v>
      </c>
    </row>
    <row r="232" spans="1:5">
      <c r="A232" s="46">
        <v>228</v>
      </c>
      <c r="B232" s="47">
        <f t="shared" si="12"/>
        <v>-22038.469283357546</v>
      </c>
      <c r="C232" s="48">
        <f t="shared" si="13"/>
        <v>-818.81053805938416</v>
      </c>
      <c r="D232" s="47">
        <f t="shared" si="14"/>
        <v>-21219.658745298162</v>
      </c>
      <c r="E232" s="49">
        <f t="shared" si="15"/>
        <v>-22038.469283357546</v>
      </c>
    </row>
    <row r="233" spans="1:5">
      <c r="A233" s="46">
        <v>229</v>
      </c>
      <c r="B233" s="47">
        <f t="shared" si="12"/>
        <v>-22038.469283357546</v>
      </c>
      <c r="C233" s="48">
        <f t="shared" si="13"/>
        <v>-756.91986671893119</v>
      </c>
      <c r="D233" s="47">
        <f t="shared" si="14"/>
        <v>-21281.549416638616</v>
      </c>
      <c r="E233" s="49">
        <f t="shared" si="15"/>
        <v>-22038.469283357546</v>
      </c>
    </row>
    <row r="234" spans="1:5">
      <c r="A234" s="46">
        <v>230</v>
      </c>
      <c r="B234" s="47">
        <f t="shared" si="12"/>
        <v>-22038.469283357546</v>
      </c>
      <c r="C234" s="48">
        <f t="shared" si="13"/>
        <v>-694.84868092040188</v>
      </c>
      <c r="D234" s="47">
        <f t="shared" si="14"/>
        <v>-21343.620602437146</v>
      </c>
      <c r="E234" s="49">
        <f t="shared" si="15"/>
        <v>-22038.469283357546</v>
      </c>
    </row>
    <row r="235" spans="1:5">
      <c r="A235" s="46">
        <v>231</v>
      </c>
      <c r="B235" s="47">
        <f t="shared" si="12"/>
        <v>-22038.469283357546</v>
      </c>
      <c r="C235" s="48">
        <f t="shared" si="13"/>
        <v>-632.59645416329363</v>
      </c>
      <c r="D235" s="47">
        <f t="shared" si="14"/>
        <v>-21405.872829194253</v>
      </c>
      <c r="E235" s="49">
        <f t="shared" si="15"/>
        <v>-22038.469283357546</v>
      </c>
    </row>
    <row r="236" spans="1:5">
      <c r="A236" s="46">
        <v>232</v>
      </c>
      <c r="B236" s="47">
        <f t="shared" si="12"/>
        <v>-22038.469283357546</v>
      </c>
      <c r="C236" s="48">
        <f t="shared" si="13"/>
        <v>-570.16265841147697</v>
      </c>
      <c r="D236" s="47">
        <f t="shared" si="14"/>
        <v>-21468.306624946068</v>
      </c>
      <c r="E236" s="49">
        <f t="shared" si="15"/>
        <v>-22038.469283357546</v>
      </c>
    </row>
    <row r="237" spans="1:5">
      <c r="A237" s="46">
        <v>233</v>
      </c>
      <c r="B237" s="47">
        <f t="shared" si="12"/>
        <v>-22038.469283357546</v>
      </c>
      <c r="C237" s="48">
        <f t="shared" si="13"/>
        <v>-507.54676408871757</v>
      </c>
      <c r="D237" s="47">
        <f t="shared" si="14"/>
        <v>-21530.922519268828</v>
      </c>
      <c r="E237" s="49">
        <f t="shared" si="15"/>
        <v>-22038.469283357546</v>
      </c>
    </row>
    <row r="238" spans="1:5">
      <c r="A238" s="46">
        <v>234</v>
      </c>
      <c r="B238" s="47">
        <f t="shared" si="12"/>
        <v>-22038.469283357546</v>
      </c>
      <c r="C238" s="48">
        <f t="shared" si="13"/>
        <v>-444.74824007418357</v>
      </c>
      <c r="D238" s="47">
        <f t="shared" si="14"/>
        <v>-21593.721043283364</v>
      </c>
      <c r="E238" s="49">
        <f t="shared" si="15"/>
        <v>-22038.469283357546</v>
      </c>
    </row>
    <row r="239" spans="1:5">
      <c r="A239" s="46">
        <v>235</v>
      </c>
      <c r="B239" s="47">
        <f t="shared" si="12"/>
        <v>-22038.469283357546</v>
      </c>
      <c r="C239" s="48">
        <f t="shared" si="13"/>
        <v>-381.76655369794037</v>
      </c>
      <c r="D239" s="47">
        <f t="shared" si="14"/>
        <v>-21656.702729659606</v>
      </c>
      <c r="E239" s="49">
        <f t="shared" si="15"/>
        <v>-22038.469283357546</v>
      </c>
    </row>
    <row r="240" spans="1:5">
      <c r="A240" s="46">
        <v>236</v>
      </c>
      <c r="B240" s="47">
        <f t="shared" si="12"/>
        <v>-22038.469283357546</v>
      </c>
      <c r="C240" s="48">
        <f t="shared" si="13"/>
        <v>-318.60117073643312</v>
      </c>
      <c r="D240" s="47">
        <f t="shared" si="14"/>
        <v>-21719.868112621112</v>
      </c>
      <c r="E240" s="49">
        <f t="shared" si="15"/>
        <v>-22038.469283357546</v>
      </c>
    </row>
    <row r="241" spans="1:5">
      <c r="A241" s="46">
        <v>237</v>
      </c>
      <c r="B241" s="47">
        <f t="shared" si="12"/>
        <v>-22038.469283357546</v>
      </c>
      <c r="C241" s="48">
        <f t="shared" si="13"/>
        <v>-255.2515554079549</v>
      </c>
      <c r="D241" s="47">
        <f t="shared" si="14"/>
        <v>-21783.217727949592</v>
      </c>
      <c r="E241" s="49">
        <f t="shared" si="15"/>
        <v>-22038.469283357546</v>
      </c>
    </row>
    <row r="242" spans="1:5">
      <c r="A242" s="46">
        <v>238</v>
      </c>
      <c r="B242" s="47">
        <f t="shared" si="12"/>
        <v>-22038.469283357546</v>
      </c>
      <c r="C242" s="48">
        <f t="shared" si="13"/>
        <v>-191.71717036810196</v>
      </c>
      <c r="D242" s="47">
        <f t="shared" si="14"/>
        <v>-21846.752112989445</v>
      </c>
      <c r="E242" s="49">
        <f t="shared" si="15"/>
        <v>-22038.469283357546</v>
      </c>
    </row>
    <row r="243" spans="1:5">
      <c r="A243" s="46">
        <v>239</v>
      </c>
      <c r="B243" s="47">
        <f t="shared" si="12"/>
        <v>-22038.469283357546</v>
      </c>
      <c r="C243" s="48">
        <f t="shared" si="13"/>
        <v>-127.99747670521607</v>
      </c>
      <c r="D243" s="47">
        <f t="shared" si="14"/>
        <v>-21910.471806652331</v>
      </c>
      <c r="E243" s="49">
        <f t="shared" si="15"/>
        <v>-22038.469283357546</v>
      </c>
    </row>
    <row r="244" spans="1:5" ht="17.25" thickBot="1">
      <c r="A244" s="51">
        <v>240</v>
      </c>
      <c r="B244" s="47">
        <f t="shared" si="12"/>
        <v>-22038.469283357546</v>
      </c>
      <c r="C244" s="48">
        <f t="shared" si="13"/>
        <v>-64.091933935813401</v>
      </c>
      <c r="D244" s="47">
        <f t="shared" si="14"/>
        <v>-21974.377349421731</v>
      </c>
      <c r="E244" s="49">
        <f t="shared" si="15"/>
        <v>-22038.469283357546</v>
      </c>
    </row>
  </sheetData>
  <phoneticPr fontId="3" type="noConversion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"/>
  <sheetViews>
    <sheetView workbookViewId="0">
      <selection activeCell="A21" sqref="A21"/>
    </sheetView>
  </sheetViews>
  <sheetFormatPr defaultRowHeight="16.5"/>
  <cols>
    <col min="1" max="2" width="18.75" customWidth="1"/>
  </cols>
  <sheetData>
    <row r="1" spans="1:2" ht="17.25" thickBot="1">
      <c r="A1" s="128" t="s">
        <v>32</v>
      </c>
      <c r="B1" s="129"/>
    </row>
    <row r="2" spans="1:2" ht="3.6" customHeight="1" thickBot="1">
      <c r="A2" s="130"/>
      <c r="B2" s="131"/>
    </row>
    <row r="3" spans="1:2">
      <c r="A3" s="56" t="s">
        <v>33</v>
      </c>
      <c r="B3" s="57"/>
    </row>
    <row r="4" spans="1:2">
      <c r="A4" s="58" t="s">
        <v>5</v>
      </c>
      <c r="B4" s="59">
        <v>3.5000000000000003E-2</v>
      </c>
    </row>
    <row r="5" spans="1:2">
      <c r="A5" s="58" t="s">
        <v>34</v>
      </c>
      <c r="B5" s="60">
        <v>20</v>
      </c>
    </row>
    <row r="6" spans="1:2" ht="17.25" thickBot="1">
      <c r="A6" s="61" t="s">
        <v>35</v>
      </c>
      <c r="B6" s="62"/>
    </row>
  </sheetData>
  <mergeCells count="2">
    <mergeCell ref="A1:B1"/>
    <mergeCell ref="A2:B2"/>
  </mergeCells>
  <phoneticPr fontId="3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D36"/>
  <sheetViews>
    <sheetView tabSelected="1" workbookViewId="0">
      <selection activeCell="B23" sqref="B23"/>
    </sheetView>
  </sheetViews>
  <sheetFormatPr defaultRowHeight="16.5"/>
  <cols>
    <col min="1" max="2" width="18.75" customWidth="1"/>
  </cols>
  <sheetData>
    <row r="1" spans="1:4" ht="17.25" thickBot="1">
      <c r="A1" s="128" t="s">
        <v>40</v>
      </c>
      <c r="B1" s="129"/>
    </row>
    <row r="2" spans="1:4" ht="3.6" customHeight="1" thickBot="1">
      <c r="A2" s="130"/>
      <c r="B2" s="131"/>
    </row>
    <row r="3" spans="1:4">
      <c r="A3" s="56" t="s">
        <v>39</v>
      </c>
      <c r="B3" s="108">
        <f>PMT(B4/12,B5*12,B6)</f>
        <v>-19999.999999999971</v>
      </c>
      <c r="D3" s="99"/>
    </row>
    <row r="4" spans="1:4">
      <c r="A4" s="58" t="s">
        <v>38</v>
      </c>
      <c r="B4" s="59">
        <v>3.5000000000000003E-2</v>
      </c>
      <c r="D4" s="105"/>
    </row>
    <row r="5" spans="1:4">
      <c r="A5" s="58" t="s">
        <v>37</v>
      </c>
      <c r="B5" s="60">
        <v>20</v>
      </c>
      <c r="D5" s="102"/>
    </row>
    <row r="6" spans="1:4" ht="17.25" thickBot="1">
      <c r="A6" s="61" t="s">
        <v>36</v>
      </c>
      <c r="B6" s="62">
        <v>3448515.3675074726</v>
      </c>
      <c r="D6" s="102"/>
    </row>
    <row r="7" spans="1:4">
      <c r="D7" t="s">
        <v>121</v>
      </c>
    </row>
    <row r="8" spans="1:4">
      <c r="D8" t="s">
        <v>122</v>
      </c>
    </row>
    <row r="9" spans="1:4">
      <c r="D9" t="s">
        <v>123</v>
      </c>
    </row>
    <row r="10" spans="1:4">
      <c r="D10" t="s">
        <v>124</v>
      </c>
    </row>
    <row r="12" spans="1:4">
      <c r="D12" s="136" t="s">
        <v>120</v>
      </c>
    </row>
    <row r="14" spans="1:4" ht="17.25" thickBot="1">
      <c r="A14" t="s">
        <v>126</v>
      </c>
    </row>
    <row r="15" spans="1:4" ht="17.25" thickBot="1">
      <c r="A15" s="128" t="s">
        <v>32</v>
      </c>
      <c r="B15" s="129"/>
    </row>
    <row r="16" spans="1:4" ht="17.25" thickBot="1">
      <c r="A16" s="130"/>
      <c r="B16" s="131"/>
    </row>
    <row r="17" spans="1:2">
      <c r="A17" s="56" t="s">
        <v>33</v>
      </c>
      <c r="B17" s="108">
        <f>PMT(B18/12,B19*12,B20)</f>
        <v>-14999.999999999998</v>
      </c>
    </row>
    <row r="18" spans="1:2">
      <c r="A18" s="58" t="s">
        <v>5</v>
      </c>
      <c r="B18" s="59">
        <v>3.5000000000000003E-2</v>
      </c>
    </row>
    <row r="19" spans="1:2">
      <c r="A19" s="58" t="s">
        <v>27</v>
      </c>
      <c r="B19" s="60">
        <v>20</v>
      </c>
    </row>
    <row r="20" spans="1:2" ht="17.25" thickBot="1">
      <c r="A20" s="61" t="s">
        <v>35</v>
      </c>
      <c r="B20" s="62">
        <v>2586386.5256306077</v>
      </c>
    </row>
    <row r="36" spans="4:4">
      <c r="D36" s="137" t="s">
        <v>125</v>
      </c>
    </row>
  </sheetData>
  <mergeCells count="4">
    <mergeCell ref="A1:B1"/>
    <mergeCell ref="A2:B2"/>
    <mergeCell ref="A15:B15"/>
    <mergeCell ref="A16:B16"/>
  </mergeCells>
  <phoneticPr fontId="3" type="noConversion"/>
  <pageMargins left="0.75" right="0.75" top="1" bottom="1" header="0.5" footer="0.5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13</vt:i4>
      </vt:variant>
    </vt:vector>
  </HeadingPairs>
  <TitlesOfParts>
    <vt:vector size="13" baseType="lpstr">
      <vt:lpstr>summary</vt:lpstr>
      <vt:lpstr>購屋計劃書</vt:lpstr>
      <vt:lpstr>購屋計劃書 (FV)</vt:lpstr>
      <vt:lpstr>運算列表</vt:lpstr>
      <vt:lpstr>運算列表 (PMT)</vt:lpstr>
      <vt:lpstr>還款中</vt:lpstr>
      <vt:lpstr>還款中 (IPMT,PPMT)</vt:lpstr>
      <vt:lpstr>償還能力評估</vt:lpstr>
      <vt:lpstr>償還能力評估 (目標搜尋)</vt:lpstr>
      <vt:lpstr>寬限期還款</vt:lpstr>
      <vt:lpstr>寬限期還款( PMT)</vt:lpstr>
      <vt:lpstr>提前還款</vt:lpstr>
      <vt:lpstr>提前還款 (CUMPRIN)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張思齊 (Fred.C)</dc:creator>
  <cp:lastModifiedBy>nymph</cp:lastModifiedBy>
  <dcterms:created xsi:type="dcterms:W3CDTF">2001-08-10T04:09:28Z</dcterms:created>
  <dcterms:modified xsi:type="dcterms:W3CDTF">2011-08-17T13:02:21Z</dcterms:modified>
</cp:coreProperties>
</file>