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習題題目\"/>
    </mc:Choice>
  </mc:AlternateContent>
  <bookViews>
    <workbookView xWindow="240" yWindow="120" windowWidth="12510" windowHeight="5685"/>
  </bookViews>
  <sheets>
    <sheet name="薪資" sheetId="1" r:id="rId1"/>
    <sheet name="員工" sheetId="12" r:id="rId2"/>
    <sheet name="業績" sheetId="6" r:id="rId3"/>
  </sheets>
  <calcPr calcId="152511"/>
</workbook>
</file>

<file path=xl/calcChain.xml><?xml version="1.0" encoding="utf-8"?>
<calcChain xmlns="http://schemas.openxmlformats.org/spreadsheetml/2006/main">
  <c r="H12" i="1" l="1"/>
  <c r="J12" i="1" s="1"/>
  <c r="L12" i="1" s="1"/>
  <c r="F12" i="1"/>
  <c r="H11" i="1"/>
  <c r="J11" i="1" s="1"/>
  <c r="L11" i="1" s="1"/>
  <c r="F11" i="1"/>
  <c r="H10" i="1"/>
  <c r="J10" i="1" s="1"/>
  <c r="L10" i="1" s="1"/>
  <c r="F10" i="1"/>
  <c r="H9" i="1"/>
  <c r="J9" i="1" s="1"/>
  <c r="L9" i="1" s="1"/>
  <c r="F9" i="1"/>
  <c r="H8" i="1"/>
  <c r="J8" i="1" s="1"/>
  <c r="L8" i="1" s="1"/>
  <c r="F8" i="1"/>
  <c r="H7" i="1"/>
  <c r="J7" i="1" s="1"/>
  <c r="L7" i="1" s="1"/>
  <c r="F7" i="1"/>
  <c r="H6" i="1"/>
  <c r="J6" i="1" s="1"/>
  <c r="L6" i="1" s="1"/>
  <c r="F6" i="1"/>
  <c r="H5" i="1"/>
  <c r="J5" i="1" s="1"/>
  <c r="L5" i="1" s="1"/>
  <c r="F5" i="1"/>
  <c r="H4" i="1"/>
  <c r="J4" i="1" s="1"/>
  <c r="L4" i="1" s="1"/>
  <c r="F4" i="1"/>
  <c r="H3" i="1"/>
  <c r="J3" i="1" s="1"/>
  <c r="L3" i="1" s="1"/>
  <c r="F3" i="1"/>
  <c r="H2" i="1"/>
  <c r="J2" i="1" s="1"/>
  <c r="L2" i="1" s="1"/>
  <c r="F2" i="1"/>
  <c r="R5" i="1" l="1"/>
  <c r="T4" i="1"/>
  <c r="P4" i="1"/>
  <c r="R3" i="1"/>
  <c r="P3" i="1"/>
  <c r="R4" i="1"/>
  <c r="T3" i="1"/>
  <c r="T2" i="1"/>
  <c r="R2" i="1"/>
  <c r="P5" i="1" l="1"/>
  <c r="T5" i="1"/>
</calcChain>
</file>

<file path=xl/sharedStrings.xml><?xml version="1.0" encoding="utf-8"?>
<sst xmlns="http://schemas.openxmlformats.org/spreadsheetml/2006/main" count="84" uniqueCount="34">
  <si>
    <t>編號</t>
    <phoneticPr fontId="3" type="noConversion"/>
  </si>
  <si>
    <t>姓名</t>
  </si>
  <si>
    <t>性別</t>
  </si>
  <si>
    <t>教育程度</t>
  </si>
  <si>
    <t>生日</t>
  </si>
  <si>
    <t>年齡</t>
  </si>
  <si>
    <t>扶養人數</t>
  </si>
  <si>
    <t>薪資</t>
  </si>
  <si>
    <t>獎金</t>
  </si>
  <si>
    <t>總薪資</t>
  </si>
  <si>
    <t>林翠萍</t>
  </si>
  <si>
    <t>女</t>
  </si>
  <si>
    <t>編號</t>
    <phoneticPr fontId="3" type="noConversion"/>
  </si>
  <si>
    <t>李偉國</t>
  </si>
  <si>
    <t>男</t>
  </si>
  <si>
    <t>到職日</t>
    <phoneticPr fontId="3" type="noConversion"/>
  </si>
  <si>
    <t>年資</t>
    <phoneticPr fontId="3" type="noConversion"/>
  </si>
  <si>
    <t>艾美麗</t>
  </si>
  <si>
    <t>郭義民</t>
  </si>
  <si>
    <t>蔡麟祥</t>
  </si>
  <si>
    <t>魏啟治</t>
  </si>
  <si>
    <t>徐忠寶</t>
  </si>
  <si>
    <t>葉淑芬</t>
  </si>
  <si>
    <t>王育民</t>
  </si>
  <si>
    <t>蘇益宏</t>
  </si>
  <si>
    <t>編號</t>
    <phoneticPr fontId="3" type="noConversion"/>
  </si>
  <si>
    <t>業績</t>
  </si>
  <si>
    <t>備註</t>
    <phoneticPr fontId="3" type="noConversion"/>
  </si>
  <si>
    <t>吳　迪</t>
    <phoneticPr fontId="3" type="noConversion"/>
  </si>
  <si>
    <t>吳　迪</t>
    <phoneticPr fontId="3" type="noConversion"/>
  </si>
  <si>
    <t>編號</t>
    <phoneticPr fontId="3" type="noConversion"/>
  </si>
  <si>
    <t>到職日</t>
    <phoneticPr fontId="3" type="noConversion"/>
  </si>
  <si>
    <t>年資</t>
    <phoneticPr fontId="3" type="noConversion"/>
  </si>
  <si>
    <t>吳　迪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</si>
</sst>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76" formatCode="[$-404]&quot;民&quot;e\.mm\.dd"/>
    <numFmt numFmtId="177" formatCode="0&quot;年&quot;"/>
    <numFmt numFmtId="178" formatCode="0&quot;人&quot;"/>
    <numFmt numFmtId="179" formatCode="&quot;$&quot;#,##0_);[Red]\(&quot;$&quot;#,##0\)"/>
    <numFmt numFmtId="180" formatCode="_-* #,##0_-;\-* #,##0_-;_-* &quot;-&quot;??_-;_-@_-"/>
  </numFmts>
  <fonts count="5">
    <font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>
      <alignment vertical="center"/>
    </xf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distributed"/>
    </xf>
    <xf numFmtId="0" fontId="2" fillId="0" borderId="0" xfId="0" applyFont="1" applyAlignment="1">
      <alignment horizontal="distributed" wrapText="1"/>
    </xf>
    <xf numFmtId="0" fontId="2" fillId="0" borderId="0" xfId="0" applyFont="1" applyAlignment="1">
      <alignment horizontal="right"/>
    </xf>
    <xf numFmtId="0" fontId="0" fillId="0" borderId="0" xfId="0" applyFill="1" applyBorder="1" applyAlignment="1">
      <alignment horizontal="left"/>
    </xf>
    <xf numFmtId="176" fontId="0" fillId="0" borderId="0" xfId="0" applyNumberFormat="1"/>
    <xf numFmtId="1" fontId="0" fillId="0" borderId="0" xfId="0" applyNumberFormat="1"/>
    <xf numFmtId="177" fontId="0" fillId="0" borderId="0" xfId="0" applyNumberFormat="1"/>
    <xf numFmtId="178" fontId="0" fillId="0" borderId="0" xfId="0" applyNumberFormat="1"/>
    <xf numFmtId="179" fontId="1" fillId="0" borderId="0" xfId="2" applyNumberFormat="1"/>
    <xf numFmtId="0" fontId="2" fillId="0" borderId="1" xfId="0" applyFont="1" applyBorder="1" applyAlignment="1">
      <alignment horizontal="left"/>
    </xf>
    <xf numFmtId="0" fontId="0" fillId="0" borderId="2" xfId="0" applyBorder="1"/>
    <xf numFmtId="0" fontId="2" fillId="0" borderId="2" xfId="0" applyFont="1" applyBorder="1" applyAlignment="1">
      <alignment horizontal="left"/>
    </xf>
    <xf numFmtId="0" fontId="0" fillId="0" borderId="3" xfId="0" applyBorder="1"/>
    <xf numFmtId="180" fontId="1" fillId="0" borderId="0" xfId="1" applyNumberFormat="1"/>
    <xf numFmtId="0" fontId="2" fillId="0" borderId="4" xfId="0" applyFont="1" applyBorder="1"/>
    <xf numFmtId="0" fontId="0" fillId="0" borderId="5" xfId="0" applyBorder="1"/>
    <xf numFmtId="0" fontId="2" fillId="0" borderId="5" xfId="0" applyFont="1" applyBorder="1" applyAlignment="1">
      <alignment horizontal="left"/>
    </xf>
    <xf numFmtId="57" fontId="0" fillId="0" borderId="5" xfId="0" applyNumberFormat="1" applyBorder="1"/>
    <xf numFmtId="0" fontId="0" fillId="0" borderId="6" xfId="0" applyBorder="1"/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7" xfId="0" applyFont="1" applyBorder="1" applyAlignment="1">
      <alignment horizontal="left"/>
    </xf>
    <xf numFmtId="180" fontId="0" fillId="0" borderId="8" xfId="1" applyNumberFormat="1" applyFont="1" applyBorder="1"/>
    <xf numFmtId="0" fontId="2" fillId="0" borderId="8" xfId="0" applyFont="1" applyBorder="1" applyAlignment="1">
      <alignment horizontal="left"/>
    </xf>
    <xf numFmtId="180" fontId="0" fillId="0" borderId="9" xfId="1" applyNumberFormat="1" applyFont="1" applyBorder="1"/>
    <xf numFmtId="0" fontId="2" fillId="0" borderId="0" xfId="3" applyFont="1" applyAlignment="1">
      <alignment horizontal="right"/>
    </xf>
    <xf numFmtId="0" fontId="2" fillId="0" borderId="0" xfId="3" applyFont="1" applyAlignment="1">
      <alignment horizontal="left"/>
    </xf>
    <xf numFmtId="0" fontId="1" fillId="0" borderId="0" xfId="3">
      <alignment vertical="center"/>
    </xf>
    <xf numFmtId="176" fontId="4" fillId="0" borderId="10" xfId="0" applyNumberFormat="1" applyFont="1" applyBorder="1"/>
    <xf numFmtId="0" fontId="2" fillId="0" borderId="0" xfId="3" applyFont="1">
      <alignment vertical="center"/>
    </xf>
    <xf numFmtId="0" fontId="2" fillId="0" borderId="0" xfId="3" applyFont="1" applyAlignment="1">
      <alignment horizontal="right" vertical="center"/>
    </xf>
    <xf numFmtId="180" fontId="0" fillId="0" borderId="0" xfId="1" applyNumberFormat="1" applyFont="1"/>
  </cellXfs>
  <cellStyles count="4">
    <cellStyle name="一般" xfId="0" builtinId="0"/>
    <cellStyle name="一般_業績" xfId="3"/>
    <cellStyle name="千分位" xfId="1" builtinId="3"/>
    <cellStyle name="貨幣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workbookViewId="0">
      <selection activeCell="A2" sqref="A2"/>
    </sheetView>
  </sheetViews>
  <sheetFormatPr defaultRowHeight="16.5"/>
  <cols>
    <col min="1" max="1" width="7" customWidth="1"/>
    <col min="2" max="2" width="7.5" bestFit="1" customWidth="1"/>
    <col min="3" max="3" width="7" customWidth="1"/>
    <col min="4" max="4" width="5.5" customWidth="1"/>
    <col min="5" max="5" width="10.5" bestFit="1" customWidth="1"/>
    <col min="6" max="6" width="5" customWidth="1"/>
    <col min="7" max="7" width="10.75" customWidth="1"/>
    <col min="8" max="8" width="5.625" customWidth="1"/>
    <col min="9" max="9" width="5.875" customWidth="1"/>
    <col min="10" max="10" width="8.625" bestFit="1" customWidth="1"/>
    <col min="11" max="11" width="7.625" bestFit="1" customWidth="1"/>
    <col min="12" max="12" width="9.125" customWidth="1"/>
    <col min="15" max="15" width="10.25" bestFit="1" customWidth="1"/>
    <col min="16" max="16" width="8.25" bestFit="1" customWidth="1"/>
    <col min="17" max="17" width="6" customWidth="1"/>
    <col min="18" max="18" width="8.5" bestFit="1" customWidth="1"/>
    <col min="19" max="19" width="10.25" bestFit="1" customWidth="1"/>
    <col min="20" max="20" width="8.25" bestFit="1" customWidth="1"/>
  </cols>
  <sheetData>
    <row r="1" spans="1:20" ht="33.75" thickBot="1">
      <c r="A1" s="1" t="s">
        <v>30</v>
      </c>
      <c r="B1" s="2" t="s">
        <v>1</v>
      </c>
      <c r="C1" s="1" t="s">
        <v>2</v>
      </c>
      <c r="D1" s="3" t="s">
        <v>3</v>
      </c>
      <c r="E1" s="2" t="s">
        <v>4</v>
      </c>
      <c r="F1" s="4" t="s">
        <v>5</v>
      </c>
      <c r="G1" s="2" t="s">
        <v>31</v>
      </c>
      <c r="H1" s="3" t="s">
        <v>32</v>
      </c>
      <c r="I1" s="3" t="s">
        <v>6</v>
      </c>
      <c r="J1" s="4" t="s">
        <v>7</v>
      </c>
      <c r="K1" s="4" t="s">
        <v>8</v>
      </c>
      <c r="L1" s="4" t="s">
        <v>9</v>
      </c>
    </row>
    <row r="2" spans="1:20" ht="17.25" thickTop="1">
      <c r="A2" s="5">
        <v>1201</v>
      </c>
      <c r="B2" t="s">
        <v>10</v>
      </c>
      <c r="C2" t="s">
        <v>11</v>
      </c>
      <c r="D2">
        <v>3</v>
      </c>
      <c r="E2" s="6">
        <v>27935</v>
      </c>
      <c r="F2" s="7">
        <f t="shared" ref="F2:F12" ca="1" si="0">YEAR(NOW())-YEAR(E2)</f>
        <v>37</v>
      </c>
      <c r="G2" s="6">
        <v>37177</v>
      </c>
      <c r="H2" s="8">
        <f t="shared" ref="H2:H12" ca="1" si="1">YEAR(NOW())-YEAR(G2)</f>
        <v>12</v>
      </c>
      <c r="I2" s="9">
        <v>1</v>
      </c>
      <c r="J2" s="10">
        <f t="shared" ref="J2:J12" ca="1" si="2">10000+D2*2500+1500*H2+1000*I2</f>
        <v>36500</v>
      </c>
      <c r="K2" s="10">
        <v>3000</v>
      </c>
      <c r="L2" s="10">
        <f t="shared" ref="L2:L12" ca="1" si="3">J2+K2</f>
        <v>39500</v>
      </c>
      <c r="O2" s="11" t="s">
        <v>12</v>
      </c>
      <c r="P2" s="12">
        <v>1203</v>
      </c>
      <c r="Q2" s="13" t="s">
        <v>1</v>
      </c>
      <c r="R2" s="12" t="str">
        <f>VLOOKUP($P$2,$A$1:$L$12,2,FALSE)</f>
        <v>李偉國</v>
      </c>
      <c r="S2" s="13" t="s">
        <v>2</v>
      </c>
      <c r="T2" s="14" t="str">
        <f>VLOOKUP($P$2,$A$1:$L$12,3,FALSE)</f>
        <v>男</v>
      </c>
    </row>
    <row r="3" spans="1:20">
      <c r="A3" s="5">
        <v>1203</v>
      </c>
      <c r="B3" t="s">
        <v>13</v>
      </c>
      <c r="C3" t="s">
        <v>14</v>
      </c>
      <c r="D3">
        <v>4</v>
      </c>
      <c r="E3" s="6">
        <v>27499</v>
      </c>
      <c r="F3" s="7">
        <f t="shared" ca="1" si="0"/>
        <v>38</v>
      </c>
      <c r="G3" s="6">
        <v>38163</v>
      </c>
      <c r="H3" s="8">
        <f t="shared" ca="1" si="1"/>
        <v>9</v>
      </c>
      <c r="I3" s="9">
        <v>1</v>
      </c>
      <c r="J3" s="15">
        <f t="shared" ca="1" si="2"/>
        <v>34500</v>
      </c>
      <c r="K3" s="15">
        <v>2500</v>
      </c>
      <c r="L3" s="15">
        <f t="shared" ca="1" si="3"/>
        <v>37000</v>
      </c>
      <c r="O3" s="16" t="s">
        <v>3</v>
      </c>
      <c r="P3" s="17">
        <f>VLOOKUP($P$2,$A$1:$L$12,4,FALSE)</f>
        <v>4</v>
      </c>
      <c r="Q3" s="18" t="s">
        <v>4</v>
      </c>
      <c r="R3" s="19">
        <f>VLOOKUP($P$2,$A$1:$L$12,5,FALSE)</f>
        <v>27499</v>
      </c>
      <c r="S3" s="18" t="s">
        <v>5</v>
      </c>
      <c r="T3" s="20">
        <f ca="1">VLOOKUP($P$2,$A$1:$L$12,6,FALSE)</f>
        <v>38</v>
      </c>
    </row>
    <row r="4" spans="1:20">
      <c r="A4" s="5">
        <v>1206</v>
      </c>
      <c r="B4" t="s">
        <v>33</v>
      </c>
      <c r="C4" t="s">
        <v>14</v>
      </c>
      <c r="D4">
        <v>2</v>
      </c>
      <c r="E4" s="6">
        <v>21499</v>
      </c>
      <c r="F4" s="7">
        <f t="shared" ca="1" si="0"/>
        <v>55</v>
      </c>
      <c r="G4" s="6">
        <v>30022</v>
      </c>
      <c r="H4" s="8">
        <f t="shared" ca="1" si="1"/>
        <v>31</v>
      </c>
      <c r="I4" s="9">
        <v>3</v>
      </c>
      <c r="J4" s="15">
        <f t="shared" ca="1" si="2"/>
        <v>64500</v>
      </c>
      <c r="K4" s="15">
        <v>3500</v>
      </c>
      <c r="L4" s="15">
        <f t="shared" ca="1" si="3"/>
        <v>68000</v>
      </c>
      <c r="O4" s="21" t="s">
        <v>15</v>
      </c>
      <c r="P4" s="19">
        <f>VLOOKUP($P$2,$A$1:$L$12,7,FALSE)</f>
        <v>38163</v>
      </c>
      <c r="Q4" s="22" t="s">
        <v>16</v>
      </c>
      <c r="R4" s="17">
        <f ca="1">VLOOKUP($P$2,$A$1:$L$12,8,FALSE)</f>
        <v>9</v>
      </c>
      <c r="S4" s="18" t="s">
        <v>6</v>
      </c>
      <c r="T4" s="20">
        <f>VLOOKUP($P$2,$A$1:$L$12,9,FALSE)</f>
        <v>1</v>
      </c>
    </row>
    <row r="5" spans="1:20" ht="17.25" thickBot="1">
      <c r="A5" s="5">
        <v>1207</v>
      </c>
      <c r="B5" t="s">
        <v>17</v>
      </c>
      <c r="C5" t="s">
        <v>11</v>
      </c>
      <c r="D5">
        <v>3</v>
      </c>
      <c r="E5" s="6">
        <v>21099</v>
      </c>
      <c r="F5" s="7">
        <f t="shared" ca="1" si="0"/>
        <v>56</v>
      </c>
      <c r="G5" s="6">
        <v>31055</v>
      </c>
      <c r="H5" s="8">
        <f t="shared" ca="1" si="1"/>
        <v>28</v>
      </c>
      <c r="I5" s="9">
        <v>3</v>
      </c>
      <c r="J5" s="15">
        <f t="shared" ca="1" si="2"/>
        <v>62500</v>
      </c>
      <c r="K5" s="15">
        <v>3500</v>
      </c>
      <c r="L5" s="15">
        <f t="shared" ca="1" si="3"/>
        <v>66000</v>
      </c>
      <c r="O5" s="23" t="s">
        <v>7</v>
      </c>
      <c r="P5" s="24">
        <f ca="1">VLOOKUP($P$2,$A$1:$L$12,10,FALSE)</f>
        <v>34500</v>
      </c>
      <c r="Q5" s="25" t="s">
        <v>8</v>
      </c>
      <c r="R5" s="24">
        <f>VLOOKUP($P$2,$A$1:$L$12,11,FALSE)</f>
        <v>2500</v>
      </c>
      <c r="S5" s="25" t="s">
        <v>9</v>
      </c>
      <c r="T5" s="26">
        <f ca="1">VLOOKUP($P$2,$A$1:$L$12,12,FALSE)</f>
        <v>37000</v>
      </c>
    </row>
    <row r="6" spans="1:20" ht="17.25" thickTop="1">
      <c r="A6" s="5">
        <v>1208</v>
      </c>
      <c r="B6" t="s">
        <v>18</v>
      </c>
      <c r="C6" t="s">
        <v>14</v>
      </c>
      <c r="D6">
        <v>1</v>
      </c>
      <c r="E6" s="6">
        <v>27635</v>
      </c>
      <c r="F6" s="7">
        <f t="shared" ca="1" si="0"/>
        <v>38</v>
      </c>
      <c r="G6" s="6">
        <v>35367</v>
      </c>
      <c r="H6" s="8">
        <f t="shared" ca="1" si="1"/>
        <v>17</v>
      </c>
      <c r="I6" s="9">
        <v>4</v>
      </c>
      <c r="J6" s="15">
        <f t="shared" ca="1" si="2"/>
        <v>42000</v>
      </c>
      <c r="K6" s="15">
        <v>2500</v>
      </c>
      <c r="L6" s="15">
        <f t="shared" ca="1" si="3"/>
        <v>44500</v>
      </c>
    </row>
    <row r="7" spans="1:20">
      <c r="A7" s="5">
        <v>1218</v>
      </c>
      <c r="B7" t="s">
        <v>19</v>
      </c>
      <c r="C7" t="s">
        <v>14</v>
      </c>
      <c r="D7">
        <v>4</v>
      </c>
      <c r="E7" s="6">
        <v>30787</v>
      </c>
      <c r="F7" s="7">
        <f t="shared" ca="1" si="0"/>
        <v>29</v>
      </c>
      <c r="G7" s="6">
        <v>38796</v>
      </c>
      <c r="H7" s="8">
        <f t="shared" ca="1" si="1"/>
        <v>7</v>
      </c>
      <c r="I7" s="9">
        <v>1</v>
      </c>
      <c r="J7" s="15">
        <f t="shared" ca="1" si="2"/>
        <v>31500</v>
      </c>
      <c r="K7" s="15">
        <v>2000</v>
      </c>
      <c r="L7" s="15">
        <f t="shared" ca="1" si="3"/>
        <v>33500</v>
      </c>
    </row>
    <row r="8" spans="1:20">
      <c r="A8" s="5">
        <v>1220</v>
      </c>
      <c r="B8" t="s">
        <v>20</v>
      </c>
      <c r="C8" t="s">
        <v>14</v>
      </c>
      <c r="D8">
        <v>2</v>
      </c>
      <c r="E8" s="6">
        <v>24135</v>
      </c>
      <c r="F8" s="7">
        <f t="shared" ca="1" si="0"/>
        <v>47</v>
      </c>
      <c r="G8" s="6">
        <v>35138</v>
      </c>
      <c r="H8" s="8">
        <f t="shared" ca="1" si="1"/>
        <v>17</v>
      </c>
      <c r="I8" s="9">
        <v>1</v>
      </c>
      <c r="J8" s="15">
        <f t="shared" ca="1" si="2"/>
        <v>41500</v>
      </c>
      <c r="K8" s="15">
        <v>2500</v>
      </c>
      <c r="L8" s="15">
        <f t="shared" ca="1" si="3"/>
        <v>44000</v>
      </c>
    </row>
    <row r="9" spans="1:20">
      <c r="A9" s="5">
        <v>1316</v>
      </c>
      <c r="B9" t="s">
        <v>21</v>
      </c>
      <c r="C9" t="s">
        <v>14</v>
      </c>
      <c r="D9">
        <v>4</v>
      </c>
      <c r="E9" s="6">
        <v>23425</v>
      </c>
      <c r="F9" s="7">
        <f t="shared" ca="1" si="0"/>
        <v>49</v>
      </c>
      <c r="G9" s="6">
        <v>34255</v>
      </c>
      <c r="H9" s="8">
        <f t="shared" ca="1" si="1"/>
        <v>20</v>
      </c>
      <c r="I9" s="9">
        <v>2</v>
      </c>
      <c r="J9" s="15">
        <f t="shared" ca="1" si="2"/>
        <v>52000</v>
      </c>
      <c r="K9" s="15">
        <v>4000</v>
      </c>
      <c r="L9" s="15">
        <f t="shared" ca="1" si="3"/>
        <v>56000</v>
      </c>
    </row>
    <row r="10" spans="1:20">
      <c r="A10" s="5">
        <v>1318</v>
      </c>
      <c r="B10" t="s">
        <v>22</v>
      </c>
      <c r="C10" t="s">
        <v>11</v>
      </c>
      <c r="D10">
        <v>4</v>
      </c>
      <c r="E10" s="6">
        <v>22197</v>
      </c>
      <c r="F10" s="7">
        <f t="shared" ca="1" si="0"/>
        <v>53</v>
      </c>
      <c r="G10" s="6">
        <v>30030</v>
      </c>
      <c r="H10" s="8">
        <f t="shared" ca="1" si="1"/>
        <v>31</v>
      </c>
      <c r="I10" s="9">
        <v>2</v>
      </c>
      <c r="J10" s="15">
        <f t="shared" ca="1" si="2"/>
        <v>68500</v>
      </c>
      <c r="K10" s="15">
        <v>5000</v>
      </c>
      <c r="L10" s="15">
        <f t="shared" ca="1" si="3"/>
        <v>73500</v>
      </c>
    </row>
    <row r="11" spans="1:20">
      <c r="A11" s="5">
        <v>1440</v>
      </c>
      <c r="B11" t="s">
        <v>23</v>
      </c>
      <c r="C11" t="s">
        <v>14</v>
      </c>
      <c r="D11">
        <v>3</v>
      </c>
      <c r="E11" s="6">
        <v>20866</v>
      </c>
      <c r="F11" s="7">
        <f t="shared" ca="1" si="0"/>
        <v>56</v>
      </c>
      <c r="G11" s="6">
        <v>29665</v>
      </c>
      <c r="H11" s="8">
        <f t="shared" ca="1" si="1"/>
        <v>32</v>
      </c>
      <c r="I11" s="9">
        <v>3</v>
      </c>
      <c r="J11" s="15">
        <f t="shared" ca="1" si="2"/>
        <v>68500</v>
      </c>
      <c r="K11" s="15">
        <v>4500</v>
      </c>
      <c r="L11" s="15">
        <f t="shared" ca="1" si="3"/>
        <v>73000</v>
      </c>
    </row>
    <row r="12" spans="1:20">
      <c r="A12" s="5">
        <v>1452</v>
      </c>
      <c r="B12" t="s">
        <v>24</v>
      </c>
      <c r="C12" t="s">
        <v>14</v>
      </c>
      <c r="D12">
        <v>4</v>
      </c>
      <c r="E12" s="6">
        <v>31236</v>
      </c>
      <c r="F12" s="7">
        <f t="shared" ca="1" si="0"/>
        <v>28</v>
      </c>
      <c r="G12" s="6">
        <v>38733</v>
      </c>
      <c r="H12" s="8">
        <f t="shared" ca="1" si="1"/>
        <v>7</v>
      </c>
      <c r="I12" s="9">
        <v>0</v>
      </c>
      <c r="J12" s="15">
        <f t="shared" ca="1" si="2"/>
        <v>30500</v>
      </c>
      <c r="K12" s="15">
        <v>2000</v>
      </c>
      <c r="L12" s="15">
        <f t="shared" ca="1" si="3"/>
        <v>32500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2" sqref="E2"/>
    </sheetView>
  </sheetViews>
  <sheetFormatPr defaultRowHeight="16.5"/>
  <cols>
    <col min="1" max="1" width="6" bestFit="1" customWidth="1"/>
    <col min="3" max="3" width="6" bestFit="1" customWidth="1"/>
    <col min="4" max="5" width="11" bestFit="1" customWidth="1"/>
  </cols>
  <sheetData>
    <row r="1" spans="1:5">
      <c r="A1" s="31" t="s">
        <v>0</v>
      </c>
      <c r="B1" s="31" t="s">
        <v>1</v>
      </c>
      <c r="C1" s="31" t="s">
        <v>2</v>
      </c>
      <c r="D1" s="31" t="s">
        <v>3</v>
      </c>
      <c r="E1" s="32" t="s">
        <v>4</v>
      </c>
    </row>
    <row r="2" spans="1:5">
      <c r="A2" s="29">
        <v>1201</v>
      </c>
      <c r="B2" s="29" t="s">
        <v>10</v>
      </c>
      <c r="C2" s="29" t="s">
        <v>11</v>
      </c>
      <c r="D2" s="29">
        <v>3</v>
      </c>
      <c r="E2" s="30">
        <v>25935</v>
      </c>
    </row>
    <row r="3" spans="1:5">
      <c r="A3" s="29">
        <v>1203</v>
      </c>
      <c r="B3" s="29" t="s">
        <v>13</v>
      </c>
      <c r="C3" s="29" t="s">
        <v>14</v>
      </c>
      <c r="D3" s="29">
        <v>4</v>
      </c>
      <c r="E3" s="30">
        <v>25499</v>
      </c>
    </row>
    <row r="4" spans="1:5">
      <c r="A4" s="29">
        <v>1206</v>
      </c>
      <c r="B4" s="29" t="s">
        <v>29</v>
      </c>
      <c r="C4" s="29" t="s">
        <v>14</v>
      </c>
      <c r="D4" s="29">
        <v>2</v>
      </c>
      <c r="E4" s="30">
        <v>19499</v>
      </c>
    </row>
    <row r="5" spans="1:5">
      <c r="A5" s="29">
        <v>1207</v>
      </c>
      <c r="B5" s="29" t="s">
        <v>17</v>
      </c>
      <c r="C5" s="29" t="s">
        <v>11</v>
      </c>
      <c r="D5" s="29">
        <v>3</v>
      </c>
      <c r="E5" s="30">
        <v>19099</v>
      </c>
    </row>
    <row r="6" spans="1:5">
      <c r="A6" s="29">
        <v>1208</v>
      </c>
      <c r="B6" s="29" t="s">
        <v>18</v>
      </c>
      <c r="C6" s="29" t="s">
        <v>14</v>
      </c>
      <c r="D6" s="29">
        <v>1</v>
      </c>
      <c r="E6" s="30">
        <v>25635</v>
      </c>
    </row>
    <row r="7" spans="1:5">
      <c r="A7" s="29">
        <v>1201</v>
      </c>
      <c r="B7" s="29" t="s">
        <v>10</v>
      </c>
      <c r="C7" s="29" t="s">
        <v>11</v>
      </c>
      <c r="D7" s="29">
        <v>3</v>
      </c>
      <c r="E7" s="30">
        <v>25935</v>
      </c>
    </row>
    <row r="8" spans="1:5">
      <c r="A8" s="29">
        <v>1220</v>
      </c>
      <c r="B8" s="29" t="s">
        <v>20</v>
      </c>
      <c r="C8" s="29" t="s">
        <v>14</v>
      </c>
      <c r="D8" s="29">
        <v>2</v>
      </c>
      <c r="E8" s="30">
        <v>22135</v>
      </c>
    </row>
    <row r="9" spans="1:5">
      <c r="A9" s="29">
        <v>1316</v>
      </c>
      <c r="B9" s="29" t="s">
        <v>21</v>
      </c>
      <c r="C9" s="29" t="s">
        <v>14</v>
      </c>
      <c r="D9" s="29">
        <v>4</v>
      </c>
      <c r="E9" s="30">
        <v>21425</v>
      </c>
    </row>
    <row r="10" spans="1:5">
      <c r="A10" s="29">
        <v>1318</v>
      </c>
      <c r="B10" s="29" t="s">
        <v>22</v>
      </c>
      <c r="C10" s="29" t="s">
        <v>11</v>
      </c>
      <c r="D10" s="29">
        <v>4</v>
      </c>
      <c r="E10" s="30">
        <v>20197</v>
      </c>
    </row>
    <row r="11" spans="1:5">
      <c r="A11" s="29">
        <v>1206</v>
      </c>
      <c r="B11" s="29" t="s">
        <v>29</v>
      </c>
      <c r="C11" s="29" t="s">
        <v>14</v>
      </c>
      <c r="D11" s="29">
        <v>2</v>
      </c>
      <c r="E11" s="30">
        <v>19499</v>
      </c>
    </row>
    <row r="12" spans="1:5">
      <c r="A12" s="29">
        <v>1452</v>
      </c>
      <c r="B12" s="29" t="s">
        <v>24</v>
      </c>
      <c r="C12" s="29" t="s">
        <v>14</v>
      </c>
      <c r="D12" s="29">
        <v>4</v>
      </c>
      <c r="E12" s="30">
        <v>29236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C2" sqref="C2"/>
    </sheetView>
  </sheetViews>
  <sheetFormatPr defaultColWidth="9" defaultRowHeight="16.5"/>
  <cols>
    <col min="1" max="1" width="6" style="29" bestFit="1" customWidth="1"/>
    <col min="2" max="2" width="9" style="29"/>
    <col min="3" max="3" width="12.875" style="29" bestFit="1" customWidth="1"/>
    <col min="4" max="4" width="11.625" style="29" bestFit="1" customWidth="1"/>
    <col min="5" max="16384" width="9" style="29"/>
  </cols>
  <sheetData>
    <row r="1" spans="1:4">
      <c r="A1" s="1" t="s">
        <v>25</v>
      </c>
      <c r="B1" s="2" t="s">
        <v>1</v>
      </c>
      <c r="C1" s="27" t="s">
        <v>26</v>
      </c>
      <c r="D1" s="28" t="s">
        <v>27</v>
      </c>
    </row>
    <row r="2" spans="1:4">
      <c r="A2" s="5">
        <v>1201</v>
      </c>
      <c r="B2" t="s">
        <v>10</v>
      </c>
      <c r="C2" s="33">
        <v>2730000</v>
      </c>
      <c r="D2"/>
    </row>
    <row r="3" spans="1:4">
      <c r="A3" s="5">
        <v>1203</v>
      </c>
      <c r="B3" t="s">
        <v>13</v>
      </c>
      <c r="C3" s="33">
        <v>750000</v>
      </c>
      <c r="D3"/>
    </row>
    <row r="4" spans="1:4">
      <c r="A4" s="5">
        <v>1206</v>
      </c>
      <c r="B4" t="s">
        <v>28</v>
      </c>
      <c r="C4" s="33">
        <v>400000</v>
      </c>
      <c r="D4"/>
    </row>
    <row r="5" spans="1:4">
      <c r="A5" s="5">
        <v>1207</v>
      </c>
      <c r="B5" t="s">
        <v>17</v>
      </c>
      <c r="C5" s="33">
        <v>1050000</v>
      </c>
      <c r="D5"/>
    </row>
    <row r="6" spans="1:4">
      <c r="A6" s="5">
        <v>1208</v>
      </c>
      <c r="B6" t="s">
        <v>18</v>
      </c>
      <c r="C6" s="33">
        <v>330000</v>
      </c>
      <c r="D6"/>
    </row>
    <row r="7" spans="1:4">
      <c r="A7" s="5">
        <v>1218</v>
      </c>
      <c r="B7" t="s">
        <v>19</v>
      </c>
      <c r="C7" s="33">
        <v>568000</v>
      </c>
      <c r="D7"/>
    </row>
    <row r="8" spans="1:4">
      <c r="A8" s="5">
        <v>1220</v>
      </c>
      <c r="B8" t="s">
        <v>20</v>
      </c>
      <c r="C8" s="33">
        <v>3500000</v>
      </c>
      <c r="D8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薪資</vt:lpstr>
      <vt:lpstr>員工</vt:lpstr>
      <vt:lpstr>業績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2007-01-24T02:39:22Z</dcterms:created>
  <dcterms:modified xsi:type="dcterms:W3CDTF">2013-08-12T17:11:38Z</dcterms:modified>
</cp:coreProperties>
</file>