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665" windowHeight="5535" tabRatio="760" firstSheet="8" activeTab="10"/>
  </bookViews>
  <sheets>
    <sheet name="15-1" sheetId="1" r:id="rId1"/>
    <sheet name="15-2" sheetId="2" r:id="rId2"/>
    <sheet name="15-3" sheetId="3" r:id="rId3"/>
    <sheet name="15-4" sheetId="4" r:id="rId4"/>
    <sheet name="15-5-排序篩選" sheetId="5" r:id="rId5"/>
    <sheet name="15-5" sheetId="6" r:id="rId6"/>
    <sheet name="15-5-篩選-不選重複資料" sheetId="7" r:id="rId7"/>
    <sheet name="15-6自動篩選" sheetId="8" r:id="rId8"/>
    <sheet name="15-7-小計" sheetId="9" r:id="rId9"/>
    <sheet name="15-8-群組及大綱" sheetId="10" r:id="rId10"/>
    <sheet name="進階篩選-且" sheetId="11" r:id="rId11"/>
    <sheet name="進階篩選-同列兩個相同欄名" sheetId="12" r:id="rId12"/>
    <sheet name="進階篩選-或" sheetId="13" r:id="rId13"/>
    <sheet name="進階篩選-多列多欄" sheetId="14" r:id="rId14"/>
  </sheets>
  <definedNames>
    <definedName name="CRITERIA" localSheetId="10">'進階篩選-且'!$A$16:$B$17</definedName>
    <definedName name="CRITERIA" localSheetId="11">'進階篩選-同列兩個相同欄名'!$A$16:$C$17</definedName>
    <definedName name="CRITERIA" localSheetId="13">'進階篩選-多列多欄'!$A$16:$C$18</definedName>
    <definedName name="CRITERIA" localSheetId="12">'進階篩選-或'!$A$16:$A$20</definedName>
    <definedName name="EXTRACT" localSheetId="4">'15-5-篩選-不選重複資料'!$A$1:$F$1</definedName>
    <definedName name="EXTRACT" localSheetId="11">'進階篩選-同列兩個相同欄名'!$A$20:$K$20</definedName>
    <definedName name="清單資料" localSheetId="5">'15-5'!$A$1:$E$13</definedName>
  </definedNames>
  <calcPr fullCalcOnLoad="1"/>
</workbook>
</file>

<file path=xl/sharedStrings.xml><?xml version="1.0" encoding="utf-8"?>
<sst xmlns="http://schemas.openxmlformats.org/spreadsheetml/2006/main" count="693" uniqueCount="219">
  <si>
    <t>書號</t>
  </si>
  <si>
    <t>書名</t>
  </si>
  <si>
    <t>單價</t>
  </si>
  <si>
    <t>訂購量</t>
  </si>
  <si>
    <t>總金額</t>
  </si>
  <si>
    <t>F679</t>
  </si>
  <si>
    <t>PCDIY 2004 光碟燒錄十全大補</t>
  </si>
  <si>
    <t>F951</t>
  </si>
  <si>
    <t>Windows Server 2003 架站實務</t>
  </si>
  <si>
    <t>F950</t>
  </si>
  <si>
    <t>Windows Server 2004 系統實務</t>
  </si>
  <si>
    <t>F941</t>
  </si>
  <si>
    <t>狂拍數位相片</t>
  </si>
  <si>
    <t>F8542</t>
  </si>
  <si>
    <t>F8345</t>
  </si>
  <si>
    <t>F8216</t>
  </si>
  <si>
    <t>F8033</t>
  </si>
  <si>
    <t>F602</t>
  </si>
  <si>
    <t>通往ADO.NET的捷徑--ADO過來人技術之旅</t>
  </si>
  <si>
    <t xml:space="preserve">BLOG 架站實務 - 使用Moveable Type </t>
  </si>
  <si>
    <t>SQL程式設計徹底研究</t>
  </si>
  <si>
    <t>嘸蝦米輸入法 - 多國語言版</t>
  </si>
  <si>
    <t>PhotoShop &amp; CG 卡娃伊設計 -- Lan's 插畫本</t>
  </si>
  <si>
    <t>F8704</t>
  </si>
  <si>
    <t>F931</t>
  </si>
  <si>
    <t>F688</t>
  </si>
  <si>
    <t xml:space="preserve">網路概論(優質翻譯) </t>
  </si>
  <si>
    <t>數位相片編修與列印</t>
  </si>
  <si>
    <t>下載高段技法</t>
  </si>
  <si>
    <t>一月</t>
  </si>
  <si>
    <t>二月</t>
  </si>
  <si>
    <t>三月</t>
  </si>
  <si>
    <t>第一季</t>
  </si>
  <si>
    <t>四月</t>
  </si>
  <si>
    <t>五月</t>
  </si>
  <si>
    <t>六月</t>
  </si>
  <si>
    <t>第二季</t>
  </si>
  <si>
    <t>上半年總計</t>
  </si>
  <si>
    <t>台北</t>
  </si>
  <si>
    <t>忠孝店</t>
  </si>
  <si>
    <t>淡水店</t>
  </si>
  <si>
    <t>中和店</t>
  </si>
  <si>
    <t>台北計</t>
  </si>
  <si>
    <t>台中</t>
  </si>
  <si>
    <t>豐原店</t>
  </si>
  <si>
    <t>文心店</t>
  </si>
  <si>
    <t>中港店</t>
  </si>
  <si>
    <t>台中計</t>
  </si>
  <si>
    <t>租售分類</t>
  </si>
  <si>
    <t>房屋類型</t>
  </si>
  <si>
    <t>價格</t>
  </si>
  <si>
    <t>坪數</t>
  </si>
  <si>
    <t>車位</t>
  </si>
  <si>
    <t>屋齡</t>
  </si>
  <si>
    <t>出租</t>
  </si>
  <si>
    <t>公寓</t>
  </si>
  <si>
    <t>套房</t>
  </si>
  <si>
    <t>雅房</t>
  </si>
  <si>
    <t>賣屋</t>
  </si>
  <si>
    <t>PCDIY 2004 光碟燒錄十全大補</t>
  </si>
  <si>
    <t>F470</t>
  </si>
  <si>
    <t>Dreamweaver MX 超 EASY</t>
  </si>
  <si>
    <t>Windows Server 2004 系統實務</t>
  </si>
  <si>
    <t>狂拍數位相片</t>
  </si>
  <si>
    <t>F471</t>
  </si>
  <si>
    <t>Dreamweaver MX 中文魔法書</t>
  </si>
  <si>
    <t>F475</t>
  </si>
  <si>
    <t>Dreamweaver MX 高段技法</t>
  </si>
  <si>
    <t>F657</t>
  </si>
  <si>
    <t>PCDIY PartitionMagic 6 玩家實戰</t>
  </si>
  <si>
    <t>書號</t>
  </si>
  <si>
    <t>書名</t>
  </si>
  <si>
    <t>單價</t>
  </si>
  <si>
    <t>訂購量</t>
  </si>
  <si>
    <t>總金額</t>
  </si>
  <si>
    <t>F679</t>
  </si>
  <si>
    <t>PCDIY 2004 光碟燒錄十全大補</t>
  </si>
  <si>
    <t>F470</t>
  </si>
  <si>
    <t>Dreamweaver MX 超 EASY</t>
  </si>
  <si>
    <t>F950</t>
  </si>
  <si>
    <t>Windows Server 2004 系統實務</t>
  </si>
  <si>
    <t>F941</t>
  </si>
  <si>
    <t>狂拍數位相片</t>
  </si>
  <si>
    <t>F8542</t>
  </si>
  <si>
    <t xml:space="preserve">BLOG 架站實務 - 使用Moveable Type </t>
  </si>
  <si>
    <t>F471</t>
  </si>
  <si>
    <t>Dreamweaver MX 中文魔法書</t>
  </si>
  <si>
    <t>F8216</t>
  </si>
  <si>
    <t>SQL程式設計徹底研究</t>
  </si>
  <si>
    <t>F8704</t>
  </si>
  <si>
    <t xml:space="preserve">網路概論(優質翻譯) </t>
  </si>
  <si>
    <t>F931</t>
  </si>
  <si>
    <t>數位相片編修與列印</t>
  </si>
  <si>
    <t>F688</t>
  </si>
  <si>
    <t>下載高段技法</t>
  </si>
  <si>
    <t>F602</t>
  </si>
  <si>
    <t>嘸蝦米輸入法 - 多國語言版</t>
  </si>
  <si>
    <t>F8033</t>
  </si>
  <si>
    <t>PhotoShop &amp; CG 卡娃伊設計 -- Lan's 插畫本</t>
  </si>
  <si>
    <t>F475</t>
  </si>
  <si>
    <t>Dreamweaver MX 高段技法</t>
  </si>
  <si>
    <t>F657</t>
  </si>
  <si>
    <t>PCDIY PartitionMagic 6 玩家實戰</t>
  </si>
  <si>
    <t>group</t>
  </si>
  <si>
    <t>A8542</t>
  </si>
  <si>
    <t>A8216</t>
  </si>
  <si>
    <t>A950</t>
  </si>
  <si>
    <t>書號</t>
  </si>
  <si>
    <t>書名</t>
  </si>
  <si>
    <t>單價</t>
  </si>
  <si>
    <t>訂購量</t>
  </si>
  <si>
    <t>總金額</t>
  </si>
  <si>
    <t>F679</t>
  </si>
  <si>
    <t>PCDIY 2004 光碟燒錄十全大補</t>
  </si>
  <si>
    <t>F951</t>
  </si>
  <si>
    <t>Windows Server 2003 架站實務</t>
  </si>
  <si>
    <t>F950</t>
  </si>
  <si>
    <t>Windows Server 2004 系統實務</t>
  </si>
  <si>
    <t>F941</t>
  </si>
  <si>
    <t>狂拍數位相片</t>
  </si>
  <si>
    <t>F8542</t>
  </si>
  <si>
    <t xml:space="preserve">BLOG 架站實務 - 使用Moveable Type </t>
  </si>
  <si>
    <t>F8345</t>
  </si>
  <si>
    <t>通往ADO.NET的捷徑--ADO過來人技術之旅</t>
  </si>
  <si>
    <t>F8216</t>
  </si>
  <si>
    <t>SQL程式設計徹底研究</t>
  </si>
  <si>
    <t>F8704</t>
  </si>
  <si>
    <t xml:space="preserve">網路概論(優質翻譯) </t>
  </si>
  <si>
    <t>F931</t>
  </si>
  <si>
    <t>數位相片編修與列印</t>
  </si>
  <si>
    <t>F688</t>
  </si>
  <si>
    <t>下載高段技法</t>
  </si>
  <si>
    <t>F602</t>
  </si>
  <si>
    <t>嘸蝦米輸入法 - 多國語言版</t>
  </si>
  <si>
    <t>F8033</t>
  </si>
  <si>
    <t>PhotoShop &amp; CG 卡娃伊設計 -- Lan's 插畫本</t>
  </si>
  <si>
    <t>F475</t>
  </si>
  <si>
    <t>Dreamweaver MX 高段技法</t>
  </si>
  <si>
    <t>訂購量&gt;1800</t>
  </si>
  <si>
    <t>Dreamweaver</t>
  </si>
  <si>
    <t>資料&gt;清單&gt;建立清單</t>
  </si>
  <si>
    <t>資料&gt;表單&gt;建立/搜尋清單</t>
  </si>
  <si>
    <t>資料&gt;表單&gt;準則</t>
  </si>
  <si>
    <t>搜尋紀錄</t>
  </si>
  <si>
    <t>資料&gt;表單&gt;建立紀錄</t>
  </si>
  <si>
    <t>姓名</t>
  </si>
  <si>
    <t>性別</t>
  </si>
  <si>
    <t>部門</t>
  </si>
  <si>
    <t>職稱</t>
  </si>
  <si>
    <t>生日</t>
  </si>
  <si>
    <t>電話</t>
  </si>
  <si>
    <t>女</t>
  </si>
  <si>
    <t>會計</t>
  </si>
  <si>
    <t>主任</t>
  </si>
  <si>
    <t>2517-6399</t>
  </si>
  <si>
    <t>林美惠</t>
  </si>
  <si>
    <t>專員</t>
  </si>
  <si>
    <t>2515-5428</t>
  </si>
  <si>
    <t>M07</t>
  </si>
  <si>
    <t>2617-6408</t>
  </si>
  <si>
    <t>M08</t>
  </si>
  <si>
    <t>2736-3972</t>
  </si>
  <si>
    <t>孫國寧</t>
  </si>
  <si>
    <t>門市</t>
  </si>
  <si>
    <t>8894-5677</t>
  </si>
  <si>
    <t>黃啟川</t>
  </si>
  <si>
    <t>男</t>
  </si>
  <si>
    <t>業務</t>
  </si>
  <si>
    <t>5897-4651</t>
  </si>
  <si>
    <t>M05</t>
  </si>
  <si>
    <t>2555-7892</t>
  </si>
  <si>
    <t>梁國棟</t>
  </si>
  <si>
    <t>7639-8751</t>
  </si>
  <si>
    <t>3399-5146</t>
  </si>
  <si>
    <t>2502-1520</t>
  </si>
  <si>
    <t>2657-1301</t>
  </si>
  <si>
    <t>2666-3342</t>
  </si>
  <si>
    <t>準則範圍A16:B18</t>
  </si>
  <si>
    <t>編號</t>
  </si>
  <si>
    <t>婚姻</t>
  </si>
  <si>
    <t>教育</t>
  </si>
  <si>
    <t>年齡</t>
  </si>
  <si>
    <t>薪資</t>
  </si>
  <si>
    <t>A02</t>
  </si>
  <si>
    <t>呂玉鳳</t>
  </si>
  <si>
    <t>已婚</t>
  </si>
  <si>
    <t>A05</t>
  </si>
  <si>
    <t>林美珍</t>
  </si>
  <si>
    <t>女</t>
  </si>
  <si>
    <t>業務</t>
  </si>
  <si>
    <t>未婚</t>
  </si>
  <si>
    <t>劉銘川</t>
  </si>
  <si>
    <t>男</t>
  </si>
  <si>
    <t>專員</t>
  </si>
  <si>
    <r>
      <t>S</t>
    </r>
    <r>
      <rPr>
        <sz val="12"/>
        <rFont val="新細明體"/>
        <family val="1"/>
      </rPr>
      <t>01</t>
    </r>
  </si>
  <si>
    <t>M04</t>
  </si>
  <si>
    <t>林龍盛</t>
  </si>
  <si>
    <r>
      <t>M0</t>
    </r>
    <r>
      <rPr>
        <sz val="12"/>
        <rFont val="新細明體"/>
        <family val="1"/>
      </rPr>
      <t>8</t>
    </r>
  </si>
  <si>
    <r>
      <t>S</t>
    </r>
    <r>
      <rPr>
        <sz val="12"/>
        <rFont val="新細明體"/>
        <family val="1"/>
      </rPr>
      <t>03</t>
    </r>
  </si>
  <si>
    <t>楊惠芬</t>
  </si>
  <si>
    <t>M01</t>
  </si>
  <si>
    <t>吳明明</t>
  </si>
  <si>
    <r>
      <t>A</t>
    </r>
    <r>
      <rPr>
        <sz val="12"/>
        <rFont val="新細明體"/>
        <family val="1"/>
      </rPr>
      <t>04</t>
    </r>
  </si>
  <si>
    <t>蕭惠真</t>
  </si>
  <si>
    <t>M03</t>
  </si>
  <si>
    <t>蘇儀義</t>
  </si>
  <si>
    <t>準則範圍A16:C18</t>
  </si>
  <si>
    <t>&gt;=40000</t>
  </si>
  <si>
    <t>準則範圍A16:A20</t>
  </si>
  <si>
    <t>同欄表條件只要其一成立即可，相當於or</t>
  </si>
  <si>
    <t>蘇*</t>
  </si>
  <si>
    <t>梁*</t>
  </si>
  <si>
    <t>楊*</t>
  </si>
  <si>
    <t>黃*</t>
  </si>
  <si>
    <t>&gt;50000</t>
  </si>
  <si>
    <t>同列表同列上的條件都要成立，相當於and</t>
  </si>
  <si>
    <t>&lt;=50000</t>
  </si>
  <si>
    <t>&gt;35</t>
  </si>
  <si>
    <t>&lt;30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</si>
</sst>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yyyy/mm/dd"/>
    <numFmt numFmtId="182" formatCode="yy/mm/dd"/>
    <numFmt numFmtId="183" formatCode="yy/mm/dd;@"/>
    <numFmt numFmtId="184" formatCode="0.0_ "/>
    <numFmt numFmtId="185" formatCode="m&quot;月&quot;d&quot;日&quot;"/>
  </numFmts>
  <fonts count="10">
    <font>
      <sz val="12"/>
      <name val="新細明體"/>
      <family val="1"/>
    </font>
    <font>
      <sz val="9"/>
      <name val="新細明體"/>
      <family val="1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b/>
      <sz val="12"/>
      <color indexed="18"/>
      <name val="新細明體"/>
      <family val="1"/>
    </font>
    <font>
      <b/>
      <sz val="12"/>
      <name val="新細明體"/>
      <family val="1"/>
    </font>
    <font>
      <b/>
      <sz val="12"/>
      <color indexed="12"/>
      <name val="新細明體"/>
      <family val="1"/>
    </font>
    <font>
      <sz val="12"/>
      <color indexed="8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16">
      <alignment/>
      <protection/>
    </xf>
    <xf numFmtId="0" fontId="0" fillId="3" borderId="0" xfId="16" applyFill="1">
      <alignment/>
      <protection/>
    </xf>
    <xf numFmtId="0" fontId="0" fillId="4" borderId="0" xfId="16" applyFill="1">
      <alignment/>
      <protection/>
    </xf>
    <xf numFmtId="0" fontId="0" fillId="5" borderId="0" xfId="16" applyFill="1">
      <alignment/>
      <protection/>
    </xf>
    <xf numFmtId="0" fontId="0" fillId="6" borderId="0" xfId="16" applyFill="1">
      <alignment/>
      <protection/>
    </xf>
    <xf numFmtId="0" fontId="0" fillId="0" borderId="0" xfId="16" applyFill="1">
      <alignment/>
      <protection/>
    </xf>
    <xf numFmtId="0" fontId="0" fillId="7" borderId="0" xfId="15" applyFill="1">
      <alignment/>
      <protection/>
    </xf>
    <xf numFmtId="0" fontId="0" fillId="0" borderId="0" xfId="15">
      <alignment/>
      <protection/>
    </xf>
    <xf numFmtId="180" fontId="0" fillId="0" borderId="0" xfId="19" applyNumberFormat="1" applyAlignment="1">
      <alignment/>
    </xf>
    <xf numFmtId="0" fontId="6" fillId="5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3" borderId="0" xfId="0" applyFill="1" applyAlignment="1">
      <alignment vertical="center"/>
    </xf>
    <xf numFmtId="41" fontId="4" fillId="2" borderId="0" xfId="20" applyFont="1" applyFill="1" applyAlignment="1">
      <alignment vertical="center"/>
    </xf>
    <xf numFmtId="41" fontId="0" fillId="0" borderId="0" xfId="2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17" applyFont="1">
      <alignment/>
      <protection/>
    </xf>
    <xf numFmtId="0" fontId="5" fillId="0" borderId="0" xfId="17" applyFont="1" applyAlignment="1">
      <alignment horizontal="right"/>
      <protection/>
    </xf>
    <xf numFmtId="0" fontId="0" fillId="0" borderId="0" xfId="17">
      <alignment/>
      <protection/>
    </xf>
    <xf numFmtId="0" fontId="0" fillId="0" borderId="0" xfId="17" applyFont="1" applyFill="1">
      <alignment/>
      <protection/>
    </xf>
    <xf numFmtId="0" fontId="0" fillId="0" borderId="0" xfId="18" applyFont="1" applyFill="1" applyBorder="1" applyAlignment="1">
      <alignment horizontal="left" wrapText="1"/>
      <protection/>
    </xf>
    <xf numFmtId="0" fontId="0" fillId="0" borderId="0" xfId="17" applyFont="1" applyFill="1" applyBorder="1" applyAlignment="1">
      <alignment horizontal="left"/>
      <protection/>
    </xf>
    <xf numFmtId="183" fontId="0" fillId="0" borderId="0" xfId="17" applyNumberFormat="1" applyFont="1" applyFill="1" applyBorder="1" applyAlignment="1">
      <alignment/>
      <protection/>
    </xf>
    <xf numFmtId="0" fontId="0" fillId="0" borderId="0" xfId="17" applyFont="1" applyFill="1" applyBorder="1" applyAlignment="1">
      <alignment/>
      <protection/>
    </xf>
    <xf numFmtId="180" fontId="0" fillId="0" borderId="0" xfId="19" applyNumberFormat="1" applyFont="1" applyFill="1" applyBorder="1" applyAlignment="1">
      <alignment horizontal="right" wrapText="1"/>
    </xf>
  </cellXfs>
  <cellStyles count="12">
    <cellStyle name="Normal" xfId="0"/>
    <cellStyle name="一般_Ch15-07" xfId="15"/>
    <cellStyle name="一般_Ch15-08" xfId="16"/>
    <cellStyle name="一般_database mgt" xfId="17"/>
    <cellStyle name="一般_Sheet1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B16" sqref="B16"/>
    </sheetView>
  </sheetViews>
  <sheetFormatPr defaultColWidth="9.00390625" defaultRowHeight="16.5"/>
  <cols>
    <col min="1" max="1" width="6.875" style="0" customWidth="1"/>
    <col min="2" max="2" width="44.00390625" style="0" customWidth="1"/>
    <col min="3" max="4" width="9.25390625" style="21" bestFit="1" customWidth="1"/>
    <col min="5" max="5" width="12.625" style="21" bestFit="1" customWidth="1"/>
  </cols>
  <sheetData>
    <row r="1" spans="1:7" ht="16.5">
      <c r="A1" s="1" t="s">
        <v>0</v>
      </c>
      <c r="B1" s="1" t="s">
        <v>1</v>
      </c>
      <c r="C1" s="20" t="s">
        <v>2</v>
      </c>
      <c r="D1" s="20" t="s">
        <v>3</v>
      </c>
      <c r="E1" s="20" t="s">
        <v>4</v>
      </c>
      <c r="G1" t="s">
        <v>140</v>
      </c>
    </row>
    <row r="2" spans="1:5" ht="16.5">
      <c r="A2" t="s">
        <v>5</v>
      </c>
      <c r="B2" t="s">
        <v>6</v>
      </c>
      <c r="C2" s="21">
        <v>450</v>
      </c>
      <c r="D2" s="21">
        <v>2200</v>
      </c>
      <c r="E2" s="21">
        <f>C2*D2</f>
        <v>990000</v>
      </c>
    </row>
    <row r="3" spans="1:5" ht="16.5">
      <c r="A3" t="s">
        <v>7</v>
      </c>
      <c r="B3" t="s">
        <v>8</v>
      </c>
      <c r="C3" s="21">
        <v>580</v>
      </c>
      <c r="D3" s="21">
        <v>1955</v>
      </c>
      <c r="E3" s="21">
        <f aca="true" t="shared" si="0" ref="E3:E9">C3*D3</f>
        <v>1133900</v>
      </c>
    </row>
    <row r="4" spans="1:5" ht="16.5">
      <c r="A4" t="s">
        <v>9</v>
      </c>
      <c r="B4" t="s">
        <v>10</v>
      </c>
      <c r="C4" s="21">
        <v>780</v>
      </c>
      <c r="D4" s="21">
        <v>1853</v>
      </c>
      <c r="E4" s="21">
        <f t="shared" si="0"/>
        <v>1445340</v>
      </c>
    </row>
    <row r="5" spans="1:5" ht="16.5">
      <c r="A5" t="s">
        <v>11</v>
      </c>
      <c r="B5" t="s">
        <v>12</v>
      </c>
      <c r="C5" s="21">
        <v>198</v>
      </c>
      <c r="D5" s="21">
        <v>1722</v>
      </c>
      <c r="E5" s="21">
        <f t="shared" si="0"/>
        <v>340956</v>
      </c>
    </row>
    <row r="6" spans="1:5" ht="16.5">
      <c r="A6" t="s">
        <v>13</v>
      </c>
      <c r="B6" t="s">
        <v>19</v>
      </c>
      <c r="C6" s="21">
        <v>480</v>
      </c>
      <c r="D6" s="21">
        <v>1680</v>
      </c>
      <c r="E6" s="21">
        <f t="shared" si="0"/>
        <v>806400</v>
      </c>
    </row>
    <row r="7" spans="1:5" ht="16.5">
      <c r="A7" t="s">
        <v>14</v>
      </c>
      <c r="B7" t="s">
        <v>18</v>
      </c>
      <c r="C7" s="21">
        <v>480</v>
      </c>
      <c r="D7" s="21">
        <v>1600</v>
      </c>
      <c r="E7" s="21">
        <f t="shared" si="0"/>
        <v>768000</v>
      </c>
    </row>
    <row r="8" spans="1:5" ht="16.5">
      <c r="A8" t="s">
        <v>15</v>
      </c>
      <c r="B8" t="s">
        <v>20</v>
      </c>
      <c r="C8" s="21">
        <v>680</v>
      </c>
      <c r="D8" s="21">
        <v>1588</v>
      </c>
      <c r="E8" s="21">
        <f t="shared" si="0"/>
        <v>1079840</v>
      </c>
    </row>
    <row r="9" spans="1:5" ht="16.5">
      <c r="A9" t="s">
        <v>23</v>
      </c>
      <c r="B9" t="s">
        <v>26</v>
      </c>
      <c r="C9" s="21">
        <v>480</v>
      </c>
      <c r="D9" s="21">
        <v>1565</v>
      </c>
      <c r="E9" s="21">
        <f t="shared" si="0"/>
        <v>751200</v>
      </c>
    </row>
    <row r="10" spans="1:5" ht="16.5">
      <c r="A10" t="s">
        <v>24</v>
      </c>
      <c r="B10" t="s">
        <v>27</v>
      </c>
      <c r="C10" s="21">
        <v>198</v>
      </c>
      <c r="D10" s="21">
        <v>1301</v>
      </c>
      <c r="E10" s="21">
        <f>C10*D10</f>
        <v>257598</v>
      </c>
    </row>
    <row r="11" spans="1:5" ht="16.5">
      <c r="A11" t="s">
        <v>25</v>
      </c>
      <c r="B11" t="s">
        <v>28</v>
      </c>
      <c r="C11" s="21">
        <v>198</v>
      </c>
      <c r="D11" s="21">
        <v>1250</v>
      </c>
      <c r="E11" s="21">
        <f>C11*D11</f>
        <v>247500</v>
      </c>
    </row>
    <row r="12" spans="1:5" ht="16.5">
      <c r="A12" t="s">
        <v>17</v>
      </c>
      <c r="B12" t="s">
        <v>21</v>
      </c>
      <c r="C12" s="21">
        <v>320</v>
      </c>
      <c r="D12" s="21">
        <v>1100</v>
      </c>
      <c r="E12" s="21">
        <f>C12*D12</f>
        <v>352000</v>
      </c>
    </row>
    <row r="13" spans="1:5" ht="16.5">
      <c r="A13" t="s">
        <v>16</v>
      </c>
      <c r="B13" t="s">
        <v>22</v>
      </c>
      <c r="C13" s="21">
        <v>620</v>
      </c>
      <c r="D13" s="21">
        <v>1000</v>
      </c>
      <c r="E13" s="21">
        <f>C13*D13</f>
        <v>620000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G5" sqref="G5"/>
    </sheetView>
  </sheetViews>
  <sheetFormatPr defaultColWidth="9.00390625" defaultRowHeight="16.5"/>
  <cols>
    <col min="1" max="1" width="8.125" style="2" customWidth="1"/>
    <col min="2" max="4" width="6.00390625" style="2" bestFit="1" customWidth="1"/>
    <col min="5" max="5" width="8.25390625" style="2" bestFit="1" customWidth="1"/>
    <col min="6" max="8" width="6.00390625" style="2" bestFit="1" customWidth="1"/>
    <col min="9" max="9" width="8.25390625" style="2" bestFit="1" customWidth="1"/>
    <col min="10" max="10" width="12.875" style="2" bestFit="1" customWidth="1"/>
    <col min="11" max="16384" width="9.00390625" style="2" customWidth="1"/>
  </cols>
  <sheetData>
    <row r="1" spans="2:10" ht="16.5">
      <c r="B1" s="3" t="s">
        <v>29</v>
      </c>
      <c r="C1" s="3" t="s">
        <v>30</v>
      </c>
      <c r="D1" s="3" t="s">
        <v>31</v>
      </c>
      <c r="E1" s="4" t="s">
        <v>32</v>
      </c>
      <c r="F1" s="3" t="s">
        <v>33</v>
      </c>
      <c r="G1" s="3" t="s">
        <v>34</v>
      </c>
      <c r="H1" s="3" t="s">
        <v>35</v>
      </c>
      <c r="I1" s="4" t="s">
        <v>36</v>
      </c>
      <c r="J1" s="2" t="s">
        <v>37</v>
      </c>
    </row>
    <row r="2" ht="16.5">
      <c r="A2" s="5" t="s">
        <v>38</v>
      </c>
    </row>
    <row r="3" spans="1:10" ht="16.5">
      <c r="A3" s="6" t="s">
        <v>39</v>
      </c>
      <c r="B3" s="2">
        <v>8</v>
      </c>
      <c r="C3" s="2">
        <v>5</v>
      </c>
      <c r="D3" s="2">
        <v>13</v>
      </c>
      <c r="E3" s="2">
        <f>B3+C3+D3</f>
        <v>26</v>
      </c>
      <c r="F3" s="2">
        <v>10</v>
      </c>
      <c r="G3" s="2">
        <v>8</v>
      </c>
      <c r="H3" s="2">
        <v>6</v>
      </c>
      <c r="I3" s="2">
        <f>F3+G3+H3</f>
        <v>24</v>
      </c>
      <c r="J3" s="2">
        <f>E3+I3</f>
        <v>50</v>
      </c>
    </row>
    <row r="4" spans="1:10" ht="16.5">
      <c r="A4" s="6" t="s">
        <v>40</v>
      </c>
      <c r="B4" s="2">
        <v>12</v>
      </c>
      <c r="C4" s="2">
        <v>6</v>
      </c>
      <c r="D4" s="2">
        <v>7</v>
      </c>
      <c r="E4" s="2">
        <f>B4+C4+D4</f>
        <v>25</v>
      </c>
      <c r="F4" s="2">
        <v>13</v>
      </c>
      <c r="G4" s="2">
        <v>10</v>
      </c>
      <c r="H4" s="2">
        <v>5</v>
      </c>
      <c r="I4" s="2">
        <f>F4+G4+H4</f>
        <v>28</v>
      </c>
      <c r="J4" s="2">
        <f>E4+I4</f>
        <v>53</v>
      </c>
    </row>
    <row r="5" spans="1:10" ht="16.5">
      <c r="A5" s="6" t="s">
        <v>41</v>
      </c>
      <c r="B5" s="2">
        <v>7</v>
      </c>
      <c r="C5" s="2">
        <v>15</v>
      </c>
      <c r="D5" s="2">
        <v>16</v>
      </c>
      <c r="E5" s="2">
        <f>B5+C5+D5</f>
        <v>38</v>
      </c>
      <c r="F5" s="2">
        <v>7</v>
      </c>
      <c r="G5" s="2">
        <v>11</v>
      </c>
      <c r="H5" s="2">
        <v>9</v>
      </c>
      <c r="I5" s="2">
        <f>F5+G5+H5</f>
        <v>27</v>
      </c>
      <c r="J5" s="2">
        <f>E5+I5</f>
        <v>65</v>
      </c>
    </row>
    <row r="6" spans="1:10" ht="16.5">
      <c r="A6" s="7" t="s">
        <v>42</v>
      </c>
      <c r="B6" s="2">
        <f aca="true" t="shared" si="0" ref="B6:I6">SUM(B3:B5)</f>
        <v>27</v>
      </c>
      <c r="C6" s="2">
        <f t="shared" si="0"/>
        <v>26</v>
      </c>
      <c r="D6" s="2">
        <f t="shared" si="0"/>
        <v>36</v>
      </c>
      <c r="E6" s="2">
        <f t="shared" si="0"/>
        <v>89</v>
      </c>
      <c r="F6" s="2">
        <f t="shared" si="0"/>
        <v>30</v>
      </c>
      <c r="G6" s="2">
        <f t="shared" si="0"/>
        <v>29</v>
      </c>
      <c r="H6" s="2">
        <f t="shared" si="0"/>
        <v>20</v>
      </c>
      <c r="I6" s="2">
        <f t="shared" si="0"/>
        <v>79</v>
      </c>
      <c r="J6" s="2">
        <f>E6+I6</f>
        <v>168</v>
      </c>
    </row>
    <row r="7" ht="16.5">
      <c r="A7" s="5" t="s">
        <v>43</v>
      </c>
    </row>
    <row r="8" spans="1:10" ht="16.5">
      <c r="A8" s="6" t="s">
        <v>44</v>
      </c>
      <c r="B8" s="2">
        <v>20</v>
      </c>
      <c r="C8" s="2">
        <v>15</v>
      </c>
      <c r="D8" s="2">
        <v>14</v>
      </c>
      <c r="E8" s="2">
        <f>B8+C8+D8</f>
        <v>49</v>
      </c>
      <c r="F8" s="2">
        <v>17</v>
      </c>
      <c r="G8" s="2">
        <v>19</v>
      </c>
      <c r="H8" s="2">
        <v>21</v>
      </c>
      <c r="I8" s="2">
        <f>F8+G8+H8</f>
        <v>57</v>
      </c>
      <c r="J8" s="2">
        <f>E8+I8</f>
        <v>106</v>
      </c>
    </row>
    <row r="9" spans="1:10" ht="16.5">
      <c r="A9" s="6" t="s">
        <v>45</v>
      </c>
      <c r="B9" s="2">
        <v>12</v>
      </c>
      <c r="C9" s="2">
        <v>20</v>
      </c>
      <c r="D9" s="2">
        <v>22</v>
      </c>
      <c r="E9" s="2">
        <f>B9+C9+D9</f>
        <v>54</v>
      </c>
      <c r="F9" s="2">
        <v>21</v>
      </c>
      <c r="G9" s="2">
        <v>15</v>
      </c>
      <c r="H9" s="2">
        <v>10</v>
      </c>
      <c r="I9" s="2">
        <f>F9+G9+H9</f>
        <v>46</v>
      </c>
      <c r="J9" s="2">
        <f>E9+I9</f>
        <v>100</v>
      </c>
    </row>
    <row r="10" spans="1:10" ht="16.5">
      <c r="A10" s="6" t="s">
        <v>46</v>
      </c>
      <c r="B10" s="2">
        <v>15</v>
      </c>
      <c r="C10" s="2">
        <v>17</v>
      </c>
      <c r="D10" s="2">
        <v>21</v>
      </c>
      <c r="E10" s="2">
        <f>B10+C10+D10</f>
        <v>53</v>
      </c>
      <c r="F10" s="2">
        <v>19</v>
      </c>
      <c r="G10" s="2">
        <v>14</v>
      </c>
      <c r="H10" s="2">
        <v>22</v>
      </c>
      <c r="I10" s="2">
        <f>F10+G10+H10</f>
        <v>55</v>
      </c>
      <c r="J10" s="2">
        <f>E10+I10</f>
        <v>108</v>
      </c>
    </row>
    <row r="11" spans="1:10" ht="16.5">
      <c r="A11" s="2" t="s">
        <v>47</v>
      </c>
      <c r="B11" s="2">
        <f aca="true" t="shared" si="1" ref="B11:I11">SUM(B8:B10)</f>
        <v>47</v>
      </c>
      <c r="C11" s="2">
        <f t="shared" si="1"/>
        <v>52</v>
      </c>
      <c r="D11" s="2">
        <f t="shared" si="1"/>
        <v>57</v>
      </c>
      <c r="E11" s="2">
        <f t="shared" si="1"/>
        <v>156</v>
      </c>
      <c r="F11" s="2">
        <f t="shared" si="1"/>
        <v>57</v>
      </c>
      <c r="G11" s="2">
        <f t="shared" si="1"/>
        <v>48</v>
      </c>
      <c r="H11" s="2">
        <f t="shared" si="1"/>
        <v>53</v>
      </c>
      <c r="I11" s="2">
        <f t="shared" si="1"/>
        <v>158</v>
      </c>
      <c r="J11" s="2">
        <f>E11+I11</f>
        <v>314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pane ySplit="1" topLeftCell="BM5" activePane="bottomLeft" state="frozen"/>
      <selection pane="topLeft" activeCell="E11" sqref="E11"/>
      <selection pane="bottomLeft" activeCell="L28" sqref="L28"/>
    </sheetView>
  </sheetViews>
  <sheetFormatPr defaultColWidth="9.00390625" defaultRowHeight="16.5"/>
  <cols>
    <col min="1" max="1" width="6.00390625" style="25" bestFit="1" customWidth="1"/>
    <col min="2" max="2" width="8.125" style="25" bestFit="1" customWidth="1"/>
    <col min="3" max="5" width="6.00390625" style="25" bestFit="1" customWidth="1"/>
    <col min="6" max="6" width="8.50390625" style="25" customWidth="1"/>
    <col min="7" max="7" width="6.00390625" style="25" bestFit="1" customWidth="1"/>
    <col min="8" max="8" width="10.125" style="25" bestFit="1" customWidth="1"/>
    <col min="9" max="10" width="6.00390625" style="25" bestFit="1" customWidth="1"/>
    <col min="11" max="11" width="8.00390625" style="25" bestFit="1" customWidth="1"/>
    <col min="12" max="16384" width="9.00390625" style="25" customWidth="1"/>
  </cols>
  <sheetData>
    <row r="1" spans="1:11" ht="16.5">
      <c r="A1" s="23" t="s">
        <v>178</v>
      </c>
      <c r="B1" s="23" t="s">
        <v>145</v>
      </c>
      <c r="C1" s="23" t="s">
        <v>146</v>
      </c>
      <c r="D1" s="23" t="s">
        <v>147</v>
      </c>
      <c r="E1" s="23" t="s">
        <v>148</v>
      </c>
      <c r="F1" s="23" t="s">
        <v>149</v>
      </c>
      <c r="G1" s="23" t="s">
        <v>179</v>
      </c>
      <c r="H1" s="23" t="s">
        <v>150</v>
      </c>
      <c r="I1" s="24" t="s">
        <v>180</v>
      </c>
      <c r="J1" s="24" t="s">
        <v>181</v>
      </c>
      <c r="K1" s="24" t="s">
        <v>182</v>
      </c>
    </row>
    <row r="2" spans="1:11" ht="16.5" hidden="1">
      <c r="A2" s="26" t="s">
        <v>183</v>
      </c>
      <c r="B2" s="27" t="s">
        <v>184</v>
      </c>
      <c r="C2" s="27" t="s">
        <v>151</v>
      </c>
      <c r="D2" s="28" t="s">
        <v>152</v>
      </c>
      <c r="E2" s="28" t="s">
        <v>153</v>
      </c>
      <c r="F2" s="29">
        <v>29015</v>
      </c>
      <c r="G2" s="30" t="s">
        <v>185</v>
      </c>
      <c r="H2" s="30" t="s">
        <v>154</v>
      </c>
      <c r="I2" s="30">
        <v>4</v>
      </c>
      <c r="J2" s="30">
        <f aca="true" ca="1" t="shared" si="0" ref="J2:J13">YEAR(TODAY())-YEAR(F2)</f>
        <v>28</v>
      </c>
      <c r="K2" s="31">
        <f>IF(E1="主任",40000,30000)+I2*5000+J2*50</f>
        <v>51400</v>
      </c>
    </row>
    <row r="3" spans="1:11" ht="16.5" hidden="1">
      <c r="A3" s="26" t="s">
        <v>186</v>
      </c>
      <c r="B3" s="27" t="s">
        <v>155</v>
      </c>
      <c r="C3" s="27" t="s">
        <v>151</v>
      </c>
      <c r="D3" s="28" t="s">
        <v>152</v>
      </c>
      <c r="E3" s="28" t="s">
        <v>156</v>
      </c>
      <c r="F3" s="29">
        <v>24051</v>
      </c>
      <c r="G3" s="30" t="s">
        <v>185</v>
      </c>
      <c r="H3" s="30" t="s">
        <v>157</v>
      </c>
      <c r="I3" s="30">
        <v>4</v>
      </c>
      <c r="J3" s="30">
        <f ca="1" t="shared" si="0"/>
        <v>42</v>
      </c>
      <c r="K3" s="31">
        <f aca="true" t="shared" si="1" ref="K3:K11">IF(E3="主任",40000,30000)+I3*5000+J3*50</f>
        <v>52100</v>
      </c>
    </row>
    <row r="4" spans="1:11" ht="16.5">
      <c r="A4" s="26" t="s">
        <v>158</v>
      </c>
      <c r="B4" s="27" t="s">
        <v>187</v>
      </c>
      <c r="C4" s="27" t="s">
        <v>188</v>
      </c>
      <c r="D4" s="28" t="s">
        <v>189</v>
      </c>
      <c r="E4" s="28" t="s">
        <v>156</v>
      </c>
      <c r="F4" s="29">
        <v>29929</v>
      </c>
      <c r="G4" s="30" t="s">
        <v>190</v>
      </c>
      <c r="H4" s="30" t="s">
        <v>159</v>
      </c>
      <c r="I4" s="30">
        <v>4</v>
      </c>
      <c r="J4" s="30">
        <f ca="1" t="shared" si="0"/>
        <v>26</v>
      </c>
      <c r="K4" s="31">
        <f t="shared" si="1"/>
        <v>51300</v>
      </c>
    </row>
    <row r="5" spans="1:11" ht="16.5" hidden="1">
      <c r="A5" s="26" t="s">
        <v>160</v>
      </c>
      <c r="B5" s="27" t="s">
        <v>191</v>
      </c>
      <c r="C5" s="27" t="s">
        <v>192</v>
      </c>
      <c r="D5" s="28" t="s">
        <v>189</v>
      </c>
      <c r="E5" s="28" t="s">
        <v>193</v>
      </c>
      <c r="F5" s="29">
        <v>27437</v>
      </c>
      <c r="G5" s="30" t="s">
        <v>185</v>
      </c>
      <c r="H5" s="30" t="s">
        <v>161</v>
      </c>
      <c r="I5" s="30">
        <v>4</v>
      </c>
      <c r="J5" s="30">
        <f ca="1" t="shared" si="0"/>
        <v>32</v>
      </c>
      <c r="K5" s="31">
        <f t="shared" si="1"/>
        <v>51600</v>
      </c>
    </row>
    <row r="6" spans="1:11" ht="16.5" hidden="1">
      <c r="A6" s="26" t="s">
        <v>194</v>
      </c>
      <c r="B6" s="27" t="s">
        <v>162</v>
      </c>
      <c r="C6" s="27" t="s">
        <v>151</v>
      </c>
      <c r="D6" s="28" t="s">
        <v>163</v>
      </c>
      <c r="E6" s="28" t="s">
        <v>153</v>
      </c>
      <c r="F6" s="29">
        <v>27365</v>
      </c>
      <c r="G6" s="30" t="s">
        <v>185</v>
      </c>
      <c r="H6" s="30" t="s">
        <v>164</v>
      </c>
      <c r="I6" s="30">
        <v>3</v>
      </c>
      <c r="J6" s="30">
        <f ca="1" t="shared" si="0"/>
        <v>33</v>
      </c>
      <c r="K6" s="31">
        <f t="shared" si="1"/>
        <v>56650</v>
      </c>
    </row>
    <row r="7" spans="1:11" ht="16.5">
      <c r="A7" s="26" t="s">
        <v>195</v>
      </c>
      <c r="B7" s="27" t="s">
        <v>165</v>
      </c>
      <c r="C7" s="27" t="s">
        <v>166</v>
      </c>
      <c r="D7" s="28" t="s">
        <v>167</v>
      </c>
      <c r="E7" s="28" t="s">
        <v>156</v>
      </c>
      <c r="F7" s="29">
        <v>30183</v>
      </c>
      <c r="G7" s="30" t="s">
        <v>190</v>
      </c>
      <c r="H7" s="30" t="s">
        <v>168</v>
      </c>
      <c r="I7" s="30">
        <v>4</v>
      </c>
      <c r="J7" s="30">
        <f ca="1" t="shared" si="0"/>
        <v>25</v>
      </c>
      <c r="K7" s="31">
        <f t="shared" si="1"/>
        <v>51250</v>
      </c>
    </row>
    <row r="8" spans="1:11" ht="16.5" hidden="1">
      <c r="A8" s="26" t="s">
        <v>169</v>
      </c>
      <c r="B8" s="27" t="s">
        <v>196</v>
      </c>
      <c r="C8" s="27" t="s">
        <v>166</v>
      </c>
      <c r="D8" s="28" t="s">
        <v>167</v>
      </c>
      <c r="E8" s="28" t="s">
        <v>156</v>
      </c>
      <c r="F8" s="29">
        <v>28346</v>
      </c>
      <c r="G8" s="30" t="s">
        <v>190</v>
      </c>
      <c r="H8" s="30" t="s">
        <v>170</v>
      </c>
      <c r="I8" s="30">
        <v>3</v>
      </c>
      <c r="J8" s="30">
        <f ca="1" t="shared" si="0"/>
        <v>30</v>
      </c>
      <c r="K8" s="31">
        <f t="shared" si="1"/>
        <v>46500</v>
      </c>
    </row>
    <row r="9" spans="1:11" ht="16.5">
      <c r="A9" s="26" t="s">
        <v>197</v>
      </c>
      <c r="B9" s="27" t="s">
        <v>171</v>
      </c>
      <c r="C9" s="27" t="s">
        <v>166</v>
      </c>
      <c r="D9" s="28" t="s">
        <v>167</v>
      </c>
      <c r="E9" s="28" t="s">
        <v>156</v>
      </c>
      <c r="F9" s="29">
        <v>30394</v>
      </c>
      <c r="G9" s="30" t="s">
        <v>190</v>
      </c>
      <c r="H9" s="30" t="s">
        <v>172</v>
      </c>
      <c r="I9" s="30">
        <v>4</v>
      </c>
      <c r="J9" s="30">
        <f ca="1" t="shared" si="0"/>
        <v>24</v>
      </c>
      <c r="K9" s="31">
        <f t="shared" si="1"/>
        <v>51200</v>
      </c>
    </row>
    <row r="10" spans="1:11" ht="16.5" hidden="1">
      <c r="A10" s="26" t="s">
        <v>198</v>
      </c>
      <c r="B10" s="27" t="s">
        <v>199</v>
      </c>
      <c r="C10" s="27" t="s">
        <v>151</v>
      </c>
      <c r="D10" s="28" t="s">
        <v>163</v>
      </c>
      <c r="E10" s="28" t="s">
        <v>156</v>
      </c>
      <c r="F10" s="29">
        <v>26636</v>
      </c>
      <c r="G10" s="30" t="s">
        <v>190</v>
      </c>
      <c r="H10" s="30" t="s">
        <v>173</v>
      </c>
      <c r="I10" s="30">
        <v>2</v>
      </c>
      <c r="J10" s="30">
        <f ca="1" t="shared" si="0"/>
        <v>35</v>
      </c>
      <c r="K10" s="31">
        <f t="shared" si="1"/>
        <v>41750</v>
      </c>
    </row>
    <row r="11" spans="1:11" ht="16.5" hidden="1">
      <c r="A11" s="26" t="s">
        <v>200</v>
      </c>
      <c r="B11" s="27" t="s">
        <v>201</v>
      </c>
      <c r="C11" s="27" t="s">
        <v>166</v>
      </c>
      <c r="D11" s="28" t="s">
        <v>167</v>
      </c>
      <c r="E11" s="28" t="s">
        <v>153</v>
      </c>
      <c r="F11" s="29">
        <v>24727</v>
      </c>
      <c r="G11" s="30" t="s">
        <v>185</v>
      </c>
      <c r="H11" s="30" t="s">
        <v>174</v>
      </c>
      <c r="I11" s="30">
        <v>4</v>
      </c>
      <c r="J11" s="30">
        <f ca="1" t="shared" si="0"/>
        <v>40</v>
      </c>
      <c r="K11" s="31">
        <f t="shared" si="1"/>
        <v>62000</v>
      </c>
    </row>
    <row r="12" spans="1:11" ht="16.5" hidden="1">
      <c r="A12" s="26" t="s">
        <v>202</v>
      </c>
      <c r="B12" s="27" t="s">
        <v>203</v>
      </c>
      <c r="C12" s="27" t="s">
        <v>151</v>
      </c>
      <c r="D12" s="28" t="s">
        <v>152</v>
      </c>
      <c r="E12" s="28" t="s">
        <v>156</v>
      </c>
      <c r="F12" s="29">
        <v>28559</v>
      </c>
      <c r="G12" s="30" t="s">
        <v>185</v>
      </c>
      <c r="H12" s="30" t="s">
        <v>175</v>
      </c>
      <c r="I12" s="30">
        <v>3</v>
      </c>
      <c r="J12" s="30">
        <f ca="1" t="shared" si="0"/>
        <v>29</v>
      </c>
      <c r="K12" s="31">
        <f>IF(E11="主任",40000,30000)+I12*5000+J12*50</f>
        <v>56450</v>
      </c>
    </row>
    <row r="13" spans="1:11" ht="16.5" hidden="1">
      <c r="A13" s="26" t="s">
        <v>204</v>
      </c>
      <c r="B13" s="27" t="s">
        <v>205</v>
      </c>
      <c r="C13" s="27" t="s">
        <v>192</v>
      </c>
      <c r="D13" s="28" t="s">
        <v>167</v>
      </c>
      <c r="E13" s="28" t="s">
        <v>156</v>
      </c>
      <c r="F13" s="29">
        <v>27831</v>
      </c>
      <c r="G13" s="30" t="s">
        <v>185</v>
      </c>
      <c r="H13" s="30" t="s">
        <v>176</v>
      </c>
      <c r="I13" s="30">
        <v>5</v>
      </c>
      <c r="J13" s="30">
        <f ca="1" t="shared" si="0"/>
        <v>31</v>
      </c>
      <c r="K13" s="31">
        <f>IF(E13="主任",40000,30000)+I13*5000+J13*50</f>
        <v>56550</v>
      </c>
    </row>
    <row r="15" ht="16.5">
      <c r="A15" s="25" t="s">
        <v>177</v>
      </c>
    </row>
    <row r="16" spans="1:2" ht="16.5">
      <c r="A16" s="23" t="str">
        <f>G1</f>
        <v>婚姻</v>
      </c>
      <c r="B16" s="24" t="str">
        <f>K1</f>
        <v>薪資</v>
      </c>
    </row>
    <row r="17" spans="1:5" ht="16.5">
      <c r="A17" s="25" t="str">
        <f>G7</f>
        <v>未婚</v>
      </c>
      <c r="B17" s="25" t="s">
        <v>214</v>
      </c>
      <c r="E17" s="25" t="s">
        <v>215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pane ySplit="1" topLeftCell="BM8" activePane="bottomLeft" state="frozen"/>
      <selection pane="topLeft" activeCell="E11" sqref="E11"/>
      <selection pane="bottomLeft" activeCell="E11" sqref="E11"/>
    </sheetView>
  </sheetViews>
  <sheetFormatPr defaultColWidth="9.00390625" defaultRowHeight="16.5"/>
  <cols>
    <col min="1" max="1" width="6.00390625" style="25" bestFit="1" customWidth="1"/>
    <col min="2" max="2" width="8.125" style="25" bestFit="1" customWidth="1"/>
    <col min="3" max="3" width="8.50390625" style="25" bestFit="1" customWidth="1"/>
    <col min="4" max="5" width="6.00390625" style="25" bestFit="1" customWidth="1"/>
    <col min="6" max="6" width="8.50390625" style="25" customWidth="1"/>
    <col min="7" max="7" width="6.00390625" style="25" bestFit="1" customWidth="1"/>
    <col min="8" max="8" width="10.125" style="25" bestFit="1" customWidth="1"/>
    <col min="9" max="10" width="6.00390625" style="25" bestFit="1" customWidth="1"/>
    <col min="11" max="11" width="8.00390625" style="25" bestFit="1" customWidth="1"/>
    <col min="12" max="16384" width="9.00390625" style="25" customWidth="1"/>
  </cols>
  <sheetData>
    <row r="1" spans="1:11" ht="16.5">
      <c r="A1" s="23" t="s">
        <v>178</v>
      </c>
      <c r="B1" s="23" t="s">
        <v>145</v>
      </c>
      <c r="C1" s="23" t="s">
        <v>146</v>
      </c>
      <c r="D1" s="23" t="s">
        <v>147</v>
      </c>
      <c r="E1" s="23" t="s">
        <v>148</v>
      </c>
      <c r="F1" s="23" t="s">
        <v>149</v>
      </c>
      <c r="G1" s="23" t="s">
        <v>179</v>
      </c>
      <c r="H1" s="23" t="s">
        <v>150</v>
      </c>
      <c r="I1" s="24" t="s">
        <v>180</v>
      </c>
      <c r="J1" s="24" t="s">
        <v>181</v>
      </c>
      <c r="K1" s="24" t="s">
        <v>182</v>
      </c>
    </row>
    <row r="2" spans="1:11" ht="16.5" hidden="1">
      <c r="A2" s="26" t="s">
        <v>183</v>
      </c>
      <c r="B2" s="27" t="s">
        <v>184</v>
      </c>
      <c r="C2" s="27" t="s">
        <v>151</v>
      </c>
      <c r="D2" s="28" t="s">
        <v>152</v>
      </c>
      <c r="E2" s="28" t="s">
        <v>153</v>
      </c>
      <c r="F2" s="29">
        <v>29015</v>
      </c>
      <c r="G2" s="30" t="s">
        <v>185</v>
      </c>
      <c r="H2" s="30" t="s">
        <v>154</v>
      </c>
      <c r="I2" s="30">
        <v>4</v>
      </c>
      <c r="J2" s="30">
        <f aca="true" ca="1" t="shared" si="0" ref="J2:J13">YEAR(TODAY())-YEAR(F2)</f>
        <v>28</v>
      </c>
      <c r="K2" s="31">
        <f>IF(E1="主任",40000,30000)+I2*5000+J2*50</f>
        <v>51400</v>
      </c>
    </row>
    <row r="3" spans="1:11" ht="16.5" hidden="1">
      <c r="A3" s="26" t="s">
        <v>186</v>
      </c>
      <c r="B3" s="27" t="s">
        <v>155</v>
      </c>
      <c r="C3" s="27" t="s">
        <v>151</v>
      </c>
      <c r="D3" s="28" t="s">
        <v>152</v>
      </c>
      <c r="E3" s="28" t="s">
        <v>156</v>
      </c>
      <c r="F3" s="29">
        <v>24051</v>
      </c>
      <c r="G3" s="30" t="s">
        <v>185</v>
      </c>
      <c r="H3" s="30" t="s">
        <v>157</v>
      </c>
      <c r="I3" s="30">
        <v>4</v>
      </c>
      <c r="J3" s="30">
        <f ca="1" t="shared" si="0"/>
        <v>42</v>
      </c>
      <c r="K3" s="31">
        <f aca="true" t="shared" si="1" ref="K3:K11">IF(E3="主任",40000,30000)+I3*5000+J3*50</f>
        <v>52100</v>
      </c>
    </row>
    <row r="4" spans="1:11" ht="16.5" hidden="1">
      <c r="A4" s="26" t="s">
        <v>158</v>
      </c>
      <c r="B4" s="27" t="s">
        <v>187</v>
      </c>
      <c r="C4" s="27" t="s">
        <v>188</v>
      </c>
      <c r="D4" s="28" t="s">
        <v>189</v>
      </c>
      <c r="E4" s="28" t="s">
        <v>156</v>
      </c>
      <c r="F4" s="29">
        <v>29929</v>
      </c>
      <c r="G4" s="30" t="s">
        <v>190</v>
      </c>
      <c r="H4" s="30" t="s">
        <v>159</v>
      </c>
      <c r="I4" s="30">
        <v>4</v>
      </c>
      <c r="J4" s="30">
        <f ca="1" t="shared" si="0"/>
        <v>26</v>
      </c>
      <c r="K4" s="31">
        <f t="shared" si="1"/>
        <v>51300</v>
      </c>
    </row>
    <row r="5" spans="1:11" ht="16.5" hidden="1">
      <c r="A5" s="26" t="s">
        <v>160</v>
      </c>
      <c r="B5" s="27" t="s">
        <v>191</v>
      </c>
      <c r="C5" s="27" t="s">
        <v>192</v>
      </c>
      <c r="D5" s="28" t="s">
        <v>189</v>
      </c>
      <c r="E5" s="28" t="s">
        <v>193</v>
      </c>
      <c r="F5" s="29">
        <v>27437</v>
      </c>
      <c r="G5" s="30" t="s">
        <v>185</v>
      </c>
      <c r="H5" s="30" t="s">
        <v>161</v>
      </c>
      <c r="I5" s="30">
        <v>4</v>
      </c>
      <c r="J5" s="30">
        <f ca="1" t="shared" si="0"/>
        <v>32</v>
      </c>
      <c r="K5" s="31">
        <f t="shared" si="1"/>
        <v>51600</v>
      </c>
    </row>
    <row r="6" spans="1:11" ht="16.5" hidden="1">
      <c r="A6" s="26" t="s">
        <v>194</v>
      </c>
      <c r="B6" s="27" t="s">
        <v>162</v>
      </c>
      <c r="C6" s="27" t="s">
        <v>151</v>
      </c>
      <c r="D6" s="28" t="s">
        <v>163</v>
      </c>
      <c r="E6" s="28" t="s">
        <v>153</v>
      </c>
      <c r="F6" s="29">
        <v>27365</v>
      </c>
      <c r="G6" s="30" t="s">
        <v>185</v>
      </c>
      <c r="H6" s="30" t="s">
        <v>164</v>
      </c>
      <c r="I6" s="30">
        <v>3</v>
      </c>
      <c r="J6" s="30">
        <f ca="1" t="shared" si="0"/>
        <v>33</v>
      </c>
      <c r="K6" s="31">
        <f t="shared" si="1"/>
        <v>56650</v>
      </c>
    </row>
    <row r="7" spans="1:11" ht="16.5" hidden="1">
      <c r="A7" s="26" t="s">
        <v>195</v>
      </c>
      <c r="B7" s="27" t="s">
        <v>165</v>
      </c>
      <c r="C7" s="27" t="s">
        <v>166</v>
      </c>
      <c r="D7" s="28" t="s">
        <v>167</v>
      </c>
      <c r="E7" s="28" t="s">
        <v>156</v>
      </c>
      <c r="F7" s="29">
        <v>30183</v>
      </c>
      <c r="G7" s="30" t="s">
        <v>190</v>
      </c>
      <c r="H7" s="30" t="s">
        <v>168</v>
      </c>
      <c r="I7" s="30">
        <v>4</v>
      </c>
      <c r="J7" s="30">
        <f ca="1" t="shared" si="0"/>
        <v>25</v>
      </c>
      <c r="K7" s="31">
        <f t="shared" si="1"/>
        <v>51250</v>
      </c>
    </row>
    <row r="8" spans="1:11" ht="16.5">
      <c r="A8" s="26" t="s">
        <v>169</v>
      </c>
      <c r="B8" s="27" t="s">
        <v>196</v>
      </c>
      <c r="C8" s="27" t="s">
        <v>166</v>
      </c>
      <c r="D8" s="28" t="s">
        <v>167</v>
      </c>
      <c r="E8" s="28" t="s">
        <v>156</v>
      </c>
      <c r="F8" s="29">
        <v>28346</v>
      </c>
      <c r="G8" s="30" t="s">
        <v>190</v>
      </c>
      <c r="H8" s="30" t="s">
        <v>170</v>
      </c>
      <c r="I8" s="30">
        <v>3</v>
      </c>
      <c r="J8" s="30">
        <f ca="1" t="shared" si="0"/>
        <v>30</v>
      </c>
      <c r="K8" s="31">
        <f t="shared" si="1"/>
        <v>46500</v>
      </c>
    </row>
    <row r="9" spans="1:11" ht="16.5" hidden="1">
      <c r="A9" s="26" t="s">
        <v>197</v>
      </c>
      <c r="B9" s="27" t="s">
        <v>171</v>
      </c>
      <c r="C9" s="27" t="s">
        <v>166</v>
      </c>
      <c r="D9" s="28" t="s">
        <v>167</v>
      </c>
      <c r="E9" s="28" t="s">
        <v>156</v>
      </c>
      <c r="F9" s="29">
        <v>30394</v>
      </c>
      <c r="G9" s="30" t="s">
        <v>190</v>
      </c>
      <c r="H9" s="30" t="s">
        <v>172</v>
      </c>
      <c r="I9" s="30">
        <v>4</v>
      </c>
      <c r="J9" s="30">
        <f ca="1" t="shared" si="0"/>
        <v>24</v>
      </c>
      <c r="K9" s="31">
        <f t="shared" si="1"/>
        <v>51200</v>
      </c>
    </row>
    <row r="10" spans="1:11" ht="16.5">
      <c r="A10" s="26" t="s">
        <v>198</v>
      </c>
      <c r="B10" s="27" t="s">
        <v>199</v>
      </c>
      <c r="C10" s="27" t="s">
        <v>151</v>
      </c>
      <c r="D10" s="28" t="s">
        <v>163</v>
      </c>
      <c r="E10" s="28" t="s">
        <v>156</v>
      </c>
      <c r="F10" s="29">
        <v>26636</v>
      </c>
      <c r="G10" s="30" t="s">
        <v>190</v>
      </c>
      <c r="H10" s="30" t="s">
        <v>173</v>
      </c>
      <c r="I10" s="30">
        <v>2</v>
      </c>
      <c r="J10" s="30">
        <f ca="1" t="shared" si="0"/>
        <v>35</v>
      </c>
      <c r="K10" s="31">
        <f t="shared" si="1"/>
        <v>41750</v>
      </c>
    </row>
    <row r="11" spans="1:11" ht="16.5" hidden="1">
      <c r="A11" s="26" t="s">
        <v>200</v>
      </c>
      <c r="B11" s="27" t="s">
        <v>201</v>
      </c>
      <c r="C11" s="27" t="s">
        <v>166</v>
      </c>
      <c r="D11" s="28" t="s">
        <v>167</v>
      </c>
      <c r="E11" s="28" t="s">
        <v>153</v>
      </c>
      <c r="F11" s="29">
        <v>24727</v>
      </c>
      <c r="G11" s="30" t="s">
        <v>185</v>
      </c>
      <c r="H11" s="30" t="s">
        <v>174</v>
      </c>
      <c r="I11" s="30">
        <v>4</v>
      </c>
      <c r="J11" s="30">
        <f ca="1" t="shared" si="0"/>
        <v>40</v>
      </c>
      <c r="K11" s="31">
        <f t="shared" si="1"/>
        <v>62000</v>
      </c>
    </row>
    <row r="12" spans="1:11" ht="16.5" hidden="1">
      <c r="A12" s="26" t="s">
        <v>202</v>
      </c>
      <c r="B12" s="27" t="s">
        <v>203</v>
      </c>
      <c r="C12" s="27" t="s">
        <v>151</v>
      </c>
      <c r="D12" s="28" t="s">
        <v>152</v>
      </c>
      <c r="E12" s="28" t="s">
        <v>156</v>
      </c>
      <c r="F12" s="29">
        <v>28559</v>
      </c>
      <c r="G12" s="30" t="s">
        <v>185</v>
      </c>
      <c r="H12" s="30" t="s">
        <v>175</v>
      </c>
      <c r="I12" s="30">
        <v>3</v>
      </c>
      <c r="J12" s="30">
        <f ca="1" t="shared" si="0"/>
        <v>29</v>
      </c>
      <c r="K12" s="31">
        <f>IF(E11="主任",40000,30000)+I12*5000+J12*50</f>
        <v>56450</v>
      </c>
    </row>
    <row r="13" spans="1:11" ht="16.5" hidden="1">
      <c r="A13" s="26" t="s">
        <v>204</v>
      </c>
      <c r="B13" s="27" t="s">
        <v>205</v>
      </c>
      <c r="C13" s="27" t="s">
        <v>192</v>
      </c>
      <c r="D13" s="28" t="s">
        <v>167</v>
      </c>
      <c r="E13" s="28" t="s">
        <v>156</v>
      </c>
      <c r="F13" s="29">
        <v>27831</v>
      </c>
      <c r="G13" s="30" t="s">
        <v>185</v>
      </c>
      <c r="H13" s="30" t="s">
        <v>176</v>
      </c>
      <c r="I13" s="30">
        <v>5</v>
      </c>
      <c r="J13" s="30">
        <f ca="1" t="shared" si="0"/>
        <v>31</v>
      </c>
      <c r="K13" s="31">
        <f>IF(E13="主任",40000,30000)+I13*5000+J13*50</f>
        <v>56550</v>
      </c>
    </row>
    <row r="15" ht="16.5">
      <c r="A15" s="25" t="s">
        <v>206</v>
      </c>
    </row>
    <row r="16" spans="1:3" ht="16.5">
      <c r="A16" s="23" t="str">
        <f>G1</f>
        <v>婚姻</v>
      </c>
      <c r="B16" s="24" t="str">
        <f>K1</f>
        <v>薪資</v>
      </c>
      <c r="C16" s="24" t="str">
        <f>K1</f>
        <v>薪資</v>
      </c>
    </row>
    <row r="17" spans="1:3" ht="16.5">
      <c r="A17" s="25" t="str">
        <f>G7</f>
        <v>未婚</v>
      </c>
      <c r="B17" s="25" t="s">
        <v>207</v>
      </c>
      <c r="C17" s="25" t="s">
        <v>216</v>
      </c>
    </row>
    <row r="20" spans="1:11" ht="16.5">
      <c r="A20" s="23"/>
      <c r="B20" s="23"/>
      <c r="C20" s="23"/>
      <c r="D20" s="23"/>
      <c r="E20" s="23"/>
      <c r="F20" s="23"/>
      <c r="G20" s="23"/>
      <c r="H20" s="23"/>
      <c r="I20" s="24"/>
      <c r="J20" s="24"/>
      <c r="K20" s="24"/>
    </row>
    <row r="21" spans="1:11" ht="16.5">
      <c r="A21" s="26"/>
      <c r="B21" s="27"/>
      <c r="C21" s="27"/>
      <c r="D21" s="28"/>
      <c r="E21" s="28"/>
      <c r="F21" s="29"/>
      <c r="G21" s="30"/>
      <c r="H21" s="30"/>
      <c r="I21" s="30"/>
      <c r="J21" s="30"/>
      <c r="K21" s="31"/>
    </row>
    <row r="22" spans="1:11" ht="16.5">
      <c r="A22" s="26"/>
      <c r="B22" s="27"/>
      <c r="C22" s="27"/>
      <c r="D22" s="28"/>
      <c r="E22" s="28"/>
      <c r="F22" s="29"/>
      <c r="G22" s="30"/>
      <c r="H22" s="30"/>
      <c r="I22" s="30"/>
      <c r="J22" s="30"/>
      <c r="K22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pane ySplit="1" topLeftCell="BM2" activePane="bottomLeft" state="frozen"/>
      <selection pane="topLeft" activeCell="E11" sqref="E11"/>
      <selection pane="bottomLeft" activeCell="E11" sqref="E11"/>
    </sheetView>
  </sheetViews>
  <sheetFormatPr defaultColWidth="9.00390625" defaultRowHeight="16.5"/>
  <cols>
    <col min="1" max="1" width="6.00390625" style="25" bestFit="1" customWidth="1"/>
    <col min="2" max="2" width="8.125" style="25" bestFit="1" customWidth="1"/>
    <col min="3" max="5" width="6.00390625" style="25" bestFit="1" customWidth="1"/>
    <col min="6" max="6" width="8.50390625" style="25" customWidth="1"/>
    <col min="7" max="7" width="6.00390625" style="25" bestFit="1" customWidth="1"/>
    <col min="8" max="8" width="10.125" style="25" bestFit="1" customWidth="1"/>
    <col min="9" max="10" width="6.00390625" style="25" bestFit="1" customWidth="1"/>
    <col min="11" max="11" width="8.00390625" style="25" bestFit="1" customWidth="1"/>
    <col min="12" max="16384" width="9.00390625" style="25" customWidth="1"/>
  </cols>
  <sheetData>
    <row r="1" spans="1:11" ht="16.5">
      <c r="A1" s="23" t="s">
        <v>178</v>
      </c>
      <c r="B1" s="23" t="s">
        <v>145</v>
      </c>
      <c r="C1" s="23" t="s">
        <v>146</v>
      </c>
      <c r="D1" s="23" t="s">
        <v>147</v>
      </c>
      <c r="E1" s="23" t="s">
        <v>148</v>
      </c>
      <c r="F1" s="23" t="s">
        <v>149</v>
      </c>
      <c r="G1" s="23" t="s">
        <v>179</v>
      </c>
      <c r="H1" s="23" t="s">
        <v>150</v>
      </c>
      <c r="I1" s="24" t="s">
        <v>180</v>
      </c>
      <c r="J1" s="24" t="s">
        <v>181</v>
      </c>
      <c r="K1" s="24" t="s">
        <v>182</v>
      </c>
    </row>
    <row r="2" spans="1:11" ht="16.5" hidden="1">
      <c r="A2" s="26" t="s">
        <v>183</v>
      </c>
      <c r="B2" s="27" t="s">
        <v>184</v>
      </c>
      <c r="C2" s="27" t="s">
        <v>151</v>
      </c>
      <c r="D2" s="28" t="s">
        <v>152</v>
      </c>
      <c r="E2" s="28" t="s">
        <v>153</v>
      </c>
      <c r="F2" s="29">
        <v>29015</v>
      </c>
      <c r="G2" s="30" t="s">
        <v>185</v>
      </c>
      <c r="H2" s="30" t="s">
        <v>154</v>
      </c>
      <c r="I2" s="30">
        <v>4</v>
      </c>
      <c r="J2" s="30">
        <f aca="true" ca="1" t="shared" si="0" ref="J2:J13">YEAR(TODAY())-YEAR(F2)</f>
        <v>28</v>
      </c>
      <c r="K2" s="31">
        <f>IF(E1="主任",40000,30000)+I2*5000+J2*50</f>
        <v>51400</v>
      </c>
    </row>
    <row r="3" spans="1:11" ht="16.5" hidden="1">
      <c r="A3" s="26" t="s">
        <v>186</v>
      </c>
      <c r="B3" s="27" t="s">
        <v>155</v>
      </c>
      <c r="C3" s="27" t="s">
        <v>151</v>
      </c>
      <c r="D3" s="28" t="s">
        <v>152</v>
      </c>
      <c r="E3" s="28" t="s">
        <v>156</v>
      </c>
      <c r="F3" s="29">
        <v>24051</v>
      </c>
      <c r="G3" s="30" t="s">
        <v>185</v>
      </c>
      <c r="H3" s="30" t="s">
        <v>157</v>
      </c>
      <c r="I3" s="30">
        <v>4</v>
      </c>
      <c r="J3" s="30">
        <f ca="1" t="shared" si="0"/>
        <v>42</v>
      </c>
      <c r="K3" s="31">
        <f aca="true" t="shared" si="1" ref="K3:K11">IF(E3="主任",40000,30000)+I3*5000+J3*50</f>
        <v>52100</v>
      </c>
    </row>
    <row r="4" spans="1:11" ht="16.5" hidden="1">
      <c r="A4" s="26" t="s">
        <v>158</v>
      </c>
      <c r="B4" s="27" t="s">
        <v>187</v>
      </c>
      <c r="C4" s="27" t="s">
        <v>188</v>
      </c>
      <c r="D4" s="28" t="s">
        <v>189</v>
      </c>
      <c r="E4" s="28" t="s">
        <v>156</v>
      </c>
      <c r="F4" s="29">
        <v>29929</v>
      </c>
      <c r="G4" s="30" t="s">
        <v>190</v>
      </c>
      <c r="H4" s="30" t="s">
        <v>159</v>
      </c>
      <c r="I4" s="30">
        <v>4</v>
      </c>
      <c r="J4" s="30">
        <f ca="1" t="shared" si="0"/>
        <v>26</v>
      </c>
      <c r="K4" s="31">
        <f t="shared" si="1"/>
        <v>51300</v>
      </c>
    </row>
    <row r="5" spans="1:11" ht="16.5" hidden="1">
      <c r="A5" s="26" t="s">
        <v>160</v>
      </c>
      <c r="B5" s="27" t="s">
        <v>191</v>
      </c>
      <c r="C5" s="27" t="s">
        <v>192</v>
      </c>
      <c r="D5" s="28" t="s">
        <v>189</v>
      </c>
      <c r="E5" s="28" t="s">
        <v>193</v>
      </c>
      <c r="F5" s="29">
        <v>27437</v>
      </c>
      <c r="G5" s="30" t="s">
        <v>185</v>
      </c>
      <c r="H5" s="30" t="s">
        <v>161</v>
      </c>
      <c r="I5" s="30">
        <v>4</v>
      </c>
      <c r="J5" s="30">
        <f ca="1" t="shared" si="0"/>
        <v>32</v>
      </c>
      <c r="K5" s="31">
        <f t="shared" si="1"/>
        <v>51600</v>
      </c>
    </row>
    <row r="6" spans="1:11" ht="16.5" hidden="1">
      <c r="A6" s="26" t="s">
        <v>194</v>
      </c>
      <c r="B6" s="27" t="s">
        <v>162</v>
      </c>
      <c r="C6" s="27" t="s">
        <v>151</v>
      </c>
      <c r="D6" s="28" t="s">
        <v>163</v>
      </c>
      <c r="E6" s="28" t="s">
        <v>153</v>
      </c>
      <c r="F6" s="29">
        <v>27365</v>
      </c>
      <c r="G6" s="30" t="s">
        <v>185</v>
      </c>
      <c r="H6" s="30" t="s">
        <v>164</v>
      </c>
      <c r="I6" s="30">
        <v>3</v>
      </c>
      <c r="J6" s="30">
        <f ca="1" t="shared" si="0"/>
        <v>33</v>
      </c>
      <c r="K6" s="31">
        <f t="shared" si="1"/>
        <v>56650</v>
      </c>
    </row>
    <row r="7" spans="1:11" ht="16.5">
      <c r="A7" s="26" t="s">
        <v>195</v>
      </c>
      <c r="B7" s="27" t="s">
        <v>165</v>
      </c>
      <c r="C7" s="27" t="s">
        <v>166</v>
      </c>
      <c r="D7" s="28" t="s">
        <v>167</v>
      </c>
      <c r="E7" s="28" t="s">
        <v>156</v>
      </c>
      <c r="F7" s="29">
        <v>30183</v>
      </c>
      <c r="G7" s="30" t="s">
        <v>190</v>
      </c>
      <c r="H7" s="30" t="s">
        <v>168</v>
      </c>
      <c r="I7" s="30">
        <v>4</v>
      </c>
      <c r="J7" s="30">
        <f ca="1" t="shared" si="0"/>
        <v>25</v>
      </c>
      <c r="K7" s="31">
        <f t="shared" si="1"/>
        <v>51250</v>
      </c>
    </row>
    <row r="8" spans="1:11" ht="16.5" hidden="1">
      <c r="A8" s="26" t="s">
        <v>169</v>
      </c>
      <c r="B8" s="27" t="s">
        <v>196</v>
      </c>
      <c r="C8" s="27" t="s">
        <v>166</v>
      </c>
      <c r="D8" s="28" t="s">
        <v>167</v>
      </c>
      <c r="E8" s="28" t="s">
        <v>156</v>
      </c>
      <c r="F8" s="29">
        <v>28346</v>
      </c>
      <c r="G8" s="30" t="s">
        <v>190</v>
      </c>
      <c r="H8" s="30" t="s">
        <v>170</v>
      </c>
      <c r="I8" s="30">
        <v>3</v>
      </c>
      <c r="J8" s="30">
        <f ca="1" t="shared" si="0"/>
        <v>30</v>
      </c>
      <c r="K8" s="31">
        <f t="shared" si="1"/>
        <v>46500</v>
      </c>
    </row>
    <row r="9" spans="1:11" ht="16.5">
      <c r="A9" s="26" t="s">
        <v>197</v>
      </c>
      <c r="B9" s="27" t="s">
        <v>171</v>
      </c>
      <c r="C9" s="27" t="s">
        <v>166</v>
      </c>
      <c r="D9" s="28" t="s">
        <v>167</v>
      </c>
      <c r="E9" s="28" t="s">
        <v>156</v>
      </c>
      <c r="F9" s="29">
        <v>30394</v>
      </c>
      <c r="G9" s="30" t="s">
        <v>190</v>
      </c>
      <c r="H9" s="30" t="s">
        <v>172</v>
      </c>
      <c r="I9" s="30">
        <v>4</v>
      </c>
      <c r="J9" s="30">
        <f ca="1" t="shared" si="0"/>
        <v>24</v>
      </c>
      <c r="K9" s="31">
        <f t="shared" si="1"/>
        <v>51200</v>
      </c>
    </row>
    <row r="10" spans="1:11" ht="16.5">
      <c r="A10" s="26" t="s">
        <v>198</v>
      </c>
      <c r="B10" s="27" t="s">
        <v>199</v>
      </c>
      <c r="C10" s="27" t="s">
        <v>151</v>
      </c>
      <c r="D10" s="28" t="s">
        <v>163</v>
      </c>
      <c r="E10" s="28" t="s">
        <v>156</v>
      </c>
      <c r="F10" s="29">
        <v>26636</v>
      </c>
      <c r="G10" s="30" t="s">
        <v>190</v>
      </c>
      <c r="H10" s="30" t="s">
        <v>173</v>
      </c>
      <c r="I10" s="30">
        <v>2</v>
      </c>
      <c r="J10" s="30">
        <f ca="1" t="shared" si="0"/>
        <v>35</v>
      </c>
      <c r="K10" s="31">
        <f t="shared" si="1"/>
        <v>41750</v>
      </c>
    </row>
    <row r="11" spans="1:11" ht="16.5" hidden="1">
      <c r="A11" s="26" t="s">
        <v>200</v>
      </c>
      <c r="B11" s="27" t="s">
        <v>201</v>
      </c>
      <c r="C11" s="27" t="s">
        <v>166</v>
      </c>
      <c r="D11" s="28" t="s">
        <v>167</v>
      </c>
      <c r="E11" s="28" t="s">
        <v>153</v>
      </c>
      <c r="F11" s="29">
        <v>24727</v>
      </c>
      <c r="G11" s="30" t="s">
        <v>185</v>
      </c>
      <c r="H11" s="30" t="s">
        <v>174</v>
      </c>
      <c r="I11" s="30">
        <v>4</v>
      </c>
      <c r="J11" s="30">
        <f ca="1" t="shared" si="0"/>
        <v>40</v>
      </c>
      <c r="K11" s="31">
        <f t="shared" si="1"/>
        <v>62000</v>
      </c>
    </row>
    <row r="12" spans="1:11" ht="16.5" hidden="1">
      <c r="A12" s="26" t="s">
        <v>202</v>
      </c>
      <c r="B12" s="27" t="s">
        <v>203</v>
      </c>
      <c r="C12" s="27" t="s">
        <v>151</v>
      </c>
      <c r="D12" s="28" t="s">
        <v>152</v>
      </c>
      <c r="E12" s="28" t="s">
        <v>156</v>
      </c>
      <c r="F12" s="29">
        <v>28559</v>
      </c>
      <c r="G12" s="30" t="s">
        <v>185</v>
      </c>
      <c r="H12" s="30" t="s">
        <v>175</v>
      </c>
      <c r="I12" s="30">
        <v>3</v>
      </c>
      <c r="J12" s="30">
        <f ca="1" t="shared" si="0"/>
        <v>29</v>
      </c>
      <c r="K12" s="31">
        <f>IF(E11="主任",40000,30000)+I12*5000+J12*50</f>
        <v>56450</v>
      </c>
    </row>
    <row r="13" spans="1:11" ht="16.5">
      <c r="A13" s="26" t="s">
        <v>204</v>
      </c>
      <c r="B13" s="27" t="s">
        <v>205</v>
      </c>
      <c r="C13" s="27" t="s">
        <v>192</v>
      </c>
      <c r="D13" s="28" t="s">
        <v>167</v>
      </c>
      <c r="E13" s="28" t="s">
        <v>156</v>
      </c>
      <c r="F13" s="29">
        <v>27831</v>
      </c>
      <c r="G13" s="30" t="s">
        <v>185</v>
      </c>
      <c r="H13" s="30" t="s">
        <v>176</v>
      </c>
      <c r="I13" s="30">
        <v>5</v>
      </c>
      <c r="J13" s="30">
        <f ca="1" t="shared" si="0"/>
        <v>31</v>
      </c>
      <c r="K13" s="31">
        <f>IF(E13="主任",40000,30000)+I13*5000+J13*50</f>
        <v>56550</v>
      </c>
    </row>
    <row r="15" ht="16.5">
      <c r="A15" s="25" t="s">
        <v>208</v>
      </c>
    </row>
    <row r="16" spans="1:5" ht="16.5">
      <c r="A16" s="23" t="str">
        <f>B1</f>
        <v>姓名</v>
      </c>
      <c r="E16" s="25" t="s">
        <v>209</v>
      </c>
    </row>
    <row r="17" ht="16.5">
      <c r="A17" s="25" t="s">
        <v>210</v>
      </c>
    </row>
    <row r="18" ht="16.5">
      <c r="A18" s="25" t="s">
        <v>211</v>
      </c>
    </row>
    <row r="19" ht="16.5">
      <c r="A19" s="25" t="s">
        <v>212</v>
      </c>
    </row>
    <row r="20" ht="16.5">
      <c r="A20" s="25" t="s">
        <v>213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pane ySplit="1" topLeftCell="BM2" activePane="bottomLeft" state="frozen"/>
      <selection pane="topLeft" activeCell="E11" sqref="E11"/>
      <selection pane="bottomLeft" activeCell="E11" sqref="E11"/>
    </sheetView>
  </sheetViews>
  <sheetFormatPr defaultColWidth="9.00390625" defaultRowHeight="16.5"/>
  <cols>
    <col min="1" max="1" width="6.00390625" style="25" bestFit="1" customWidth="1"/>
    <col min="2" max="2" width="8.125" style="25" bestFit="1" customWidth="1"/>
    <col min="3" max="5" width="6.00390625" style="25" bestFit="1" customWidth="1"/>
    <col min="6" max="6" width="8.50390625" style="25" customWidth="1"/>
    <col min="7" max="7" width="6.00390625" style="25" bestFit="1" customWidth="1"/>
    <col min="8" max="8" width="10.125" style="25" bestFit="1" customWidth="1"/>
    <col min="9" max="10" width="6.00390625" style="25" bestFit="1" customWidth="1"/>
    <col min="11" max="11" width="8.00390625" style="25" bestFit="1" customWidth="1"/>
    <col min="12" max="16384" width="9.00390625" style="25" customWidth="1"/>
  </cols>
  <sheetData>
    <row r="1" spans="1:11" ht="16.5">
      <c r="A1" s="23" t="s">
        <v>178</v>
      </c>
      <c r="B1" s="23" t="s">
        <v>145</v>
      </c>
      <c r="C1" s="23" t="s">
        <v>146</v>
      </c>
      <c r="D1" s="23" t="s">
        <v>147</v>
      </c>
      <c r="E1" s="23" t="s">
        <v>148</v>
      </c>
      <c r="F1" s="23" t="s">
        <v>149</v>
      </c>
      <c r="G1" s="23" t="s">
        <v>179</v>
      </c>
      <c r="H1" s="23" t="s">
        <v>150</v>
      </c>
      <c r="I1" s="24" t="s">
        <v>180</v>
      </c>
      <c r="J1" s="24" t="s">
        <v>181</v>
      </c>
      <c r="K1" s="24" t="s">
        <v>182</v>
      </c>
    </row>
    <row r="2" spans="1:11" ht="16.5" hidden="1">
      <c r="A2" s="26" t="s">
        <v>183</v>
      </c>
      <c r="B2" s="27" t="s">
        <v>184</v>
      </c>
      <c r="C2" s="27" t="s">
        <v>151</v>
      </c>
      <c r="D2" s="28" t="s">
        <v>152</v>
      </c>
      <c r="E2" s="28" t="s">
        <v>153</v>
      </c>
      <c r="F2" s="29">
        <v>29015</v>
      </c>
      <c r="G2" s="30" t="s">
        <v>185</v>
      </c>
      <c r="H2" s="30" t="s">
        <v>154</v>
      </c>
      <c r="I2" s="30">
        <v>4</v>
      </c>
      <c r="J2" s="30">
        <f aca="true" ca="1" t="shared" si="0" ref="J2:J13">YEAR(TODAY())-YEAR(F2)</f>
        <v>28</v>
      </c>
      <c r="K2" s="31">
        <f>IF(E1="主任",40000,30000)+I2*5000+J2*50</f>
        <v>51400</v>
      </c>
    </row>
    <row r="3" spans="1:11" ht="16.5" hidden="1">
      <c r="A3" s="26" t="s">
        <v>186</v>
      </c>
      <c r="B3" s="27" t="s">
        <v>155</v>
      </c>
      <c r="C3" s="27" t="s">
        <v>151</v>
      </c>
      <c r="D3" s="28" t="s">
        <v>152</v>
      </c>
      <c r="E3" s="28" t="s">
        <v>156</v>
      </c>
      <c r="F3" s="29">
        <v>24051</v>
      </c>
      <c r="G3" s="30" t="s">
        <v>185</v>
      </c>
      <c r="H3" s="30" t="s">
        <v>157</v>
      </c>
      <c r="I3" s="30">
        <v>4</v>
      </c>
      <c r="J3" s="30">
        <f ca="1" t="shared" si="0"/>
        <v>42</v>
      </c>
      <c r="K3" s="31">
        <f aca="true" t="shared" si="1" ref="K3:K11">IF(E3="主任",40000,30000)+I3*5000+J3*50</f>
        <v>52100</v>
      </c>
    </row>
    <row r="4" spans="1:11" ht="16.5">
      <c r="A4" s="26" t="s">
        <v>158</v>
      </c>
      <c r="B4" s="27" t="s">
        <v>187</v>
      </c>
      <c r="C4" s="27" t="s">
        <v>188</v>
      </c>
      <c r="D4" s="28" t="s">
        <v>189</v>
      </c>
      <c r="E4" s="28" t="s">
        <v>156</v>
      </c>
      <c r="F4" s="29">
        <v>29929</v>
      </c>
      <c r="G4" s="30" t="s">
        <v>190</v>
      </c>
      <c r="H4" s="30" t="s">
        <v>159</v>
      </c>
      <c r="I4" s="30">
        <v>4</v>
      </c>
      <c r="J4" s="30">
        <f ca="1" t="shared" si="0"/>
        <v>26</v>
      </c>
      <c r="K4" s="31">
        <f t="shared" si="1"/>
        <v>51300</v>
      </c>
    </row>
    <row r="5" spans="1:11" ht="16.5" hidden="1">
      <c r="A5" s="26" t="s">
        <v>160</v>
      </c>
      <c r="B5" s="27" t="s">
        <v>191</v>
      </c>
      <c r="C5" s="27" t="s">
        <v>192</v>
      </c>
      <c r="D5" s="28" t="s">
        <v>189</v>
      </c>
      <c r="E5" s="28" t="s">
        <v>193</v>
      </c>
      <c r="F5" s="29">
        <v>27437</v>
      </c>
      <c r="G5" s="30" t="s">
        <v>185</v>
      </c>
      <c r="H5" s="30" t="s">
        <v>161</v>
      </c>
      <c r="I5" s="30">
        <v>4</v>
      </c>
      <c r="J5" s="30">
        <f ca="1" t="shared" si="0"/>
        <v>32</v>
      </c>
      <c r="K5" s="31">
        <f t="shared" si="1"/>
        <v>51600</v>
      </c>
    </row>
    <row r="6" spans="1:11" ht="16.5" hidden="1">
      <c r="A6" s="26" t="s">
        <v>194</v>
      </c>
      <c r="B6" s="27" t="s">
        <v>162</v>
      </c>
      <c r="C6" s="27" t="s">
        <v>151</v>
      </c>
      <c r="D6" s="28" t="s">
        <v>163</v>
      </c>
      <c r="E6" s="28" t="s">
        <v>153</v>
      </c>
      <c r="F6" s="29">
        <v>27365</v>
      </c>
      <c r="G6" s="30" t="s">
        <v>185</v>
      </c>
      <c r="H6" s="30" t="s">
        <v>164</v>
      </c>
      <c r="I6" s="30">
        <v>3</v>
      </c>
      <c r="J6" s="30">
        <f ca="1" t="shared" si="0"/>
        <v>33</v>
      </c>
      <c r="K6" s="31">
        <f t="shared" si="1"/>
        <v>56650</v>
      </c>
    </row>
    <row r="7" spans="1:11" ht="16.5" hidden="1">
      <c r="A7" s="26" t="s">
        <v>195</v>
      </c>
      <c r="B7" s="27" t="s">
        <v>165</v>
      </c>
      <c r="C7" s="27" t="s">
        <v>166</v>
      </c>
      <c r="D7" s="28" t="s">
        <v>167</v>
      </c>
      <c r="E7" s="28" t="s">
        <v>156</v>
      </c>
      <c r="F7" s="29">
        <v>30183</v>
      </c>
      <c r="G7" s="30" t="s">
        <v>190</v>
      </c>
      <c r="H7" s="30" t="s">
        <v>168</v>
      </c>
      <c r="I7" s="30">
        <v>4</v>
      </c>
      <c r="J7" s="30">
        <f ca="1" t="shared" si="0"/>
        <v>25</v>
      </c>
      <c r="K7" s="31">
        <f t="shared" si="1"/>
        <v>51250</v>
      </c>
    </row>
    <row r="8" spans="1:11" ht="16.5" hidden="1">
      <c r="A8" s="26" t="s">
        <v>169</v>
      </c>
      <c r="B8" s="27" t="s">
        <v>196</v>
      </c>
      <c r="C8" s="27" t="s">
        <v>166</v>
      </c>
      <c r="D8" s="28" t="s">
        <v>167</v>
      </c>
      <c r="E8" s="28" t="s">
        <v>156</v>
      </c>
      <c r="F8" s="29">
        <v>28346</v>
      </c>
      <c r="G8" s="30" t="s">
        <v>190</v>
      </c>
      <c r="H8" s="30" t="s">
        <v>170</v>
      </c>
      <c r="I8" s="30">
        <v>3</v>
      </c>
      <c r="J8" s="30">
        <f ca="1" t="shared" si="0"/>
        <v>30</v>
      </c>
      <c r="K8" s="31">
        <f t="shared" si="1"/>
        <v>46500</v>
      </c>
    </row>
    <row r="9" spans="1:11" ht="16.5" hidden="1">
      <c r="A9" s="26" t="s">
        <v>197</v>
      </c>
      <c r="B9" s="27" t="s">
        <v>171</v>
      </c>
      <c r="C9" s="27" t="s">
        <v>166</v>
      </c>
      <c r="D9" s="28" t="s">
        <v>167</v>
      </c>
      <c r="E9" s="28" t="s">
        <v>156</v>
      </c>
      <c r="F9" s="29">
        <v>30394</v>
      </c>
      <c r="G9" s="30" t="s">
        <v>190</v>
      </c>
      <c r="H9" s="30" t="s">
        <v>172</v>
      </c>
      <c r="I9" s="30">
        <v>4</v>
      </c>
      <c r="J9" s="30">
        <f ca="1" t="shared" si="0"/>
        <v>24</v>
      </c>
      <c r="K9" s="31">
        <f t="shared" si="1"/>
        <v>51200</v>
      </c>
    </row>
    <row r="10" spans="1:11" ht="16.5" hidden="1">
      <c r="A10" s="26" t="s">
        <v>198</v>
      </c>
      <c r="B10" s="27" t="s">
        <v>199</v>
      </c>
      <c r="C10" s="27" t="s">
        <v>151</v>
      </c>
      <c r="D10" s="28" t="s">
        <v>163</v>
      </c>
      <c r="E10" s="28" t="s">
        <v>156</v>
      </c>
      <c r="F10" s="29">
        <v>26636</v>
      </c>
      <c r="G10" s="30" t="s">
        <v>190</v>
      </c>
      <c r="H10" s="30" t="s">
        <v>173</v>
      </c>
      <c r="I10" s="30">
        <v>2</v>
      </c>
      <c r="J10" s="30">
        <f ca="1" t="shared" si="0"/>
        <v>35</v>
      </c>
      <c r="K10" s="31">
        <f t="shared" si="1"/>
        <v>41750</v>
      </c>
    </row>
    <row r="11" spans="1:11" ht="16.5">
      <c r="A11" s="26" t="s">
        <v>200</v>
      </c>
      <c r="B11" s="27" t="s">
        <v>201</v>
      </c>
      <c r="C11" s="27" t="s">
        <v>166</v>
      </c>
      <c r="D11" s="28" t="s">
        <v>167</v>
      </c>
      <c r="E11" s="28" t="s">
        <v>153</v>
      </c>
      <c r="F11" s="29">
        <v>24727</v>
      </c>
      <c r="G11" s="30" t="s">
        <v>185</v>
      </c>
      <c r="H11" s="30" t="s">
        <v>174</v>
      </c>
      <c r="I11" s="30">
        <v>4</v>
      </c>
      <c r="J11" s="30">
        <f ca="1" t="shared" si="0"/>
        <v>40</v>
      </c>
      <c r="K11" s="31">
        <f t="shared" si="1"/>
        <v>62000</v>
      </c>
    </row>
    <row r="12" spans="1:11" ht="16.5" hidden="1">
      <c r="A12" s="26" t="s">
        <v>202</v>
      </c>
      <c r="B12" s="27" t="s">
        <v>203</v>
      </c>
      <c r="C12" s="27" t="s">
        <v>151</v>
      </c>
      <c r="D12" s="28" t="s">
        <v>152</v>
      </c>
      <c r="E12" s="28" t="s">
        <v>156</v>
      </c>
      <c r="F12" s="29">
        <v>28559</v>
      </c>
      <c r="G12" s="30" t="s">
        <v>185</v>
      </c>
      <c r="H12" s="30" t="s">
        <v>175</v>
      </c>
      <c r="I12" s="30">
        <v>3</v>
      </c>
      <c r="J12" s="30">
        <f ca="1" t="shared" si="0"/>
        <v>29</v>
      </c>
      <c r="K12" s="31">
        <f>IF(E11="主任",40000,30000)+I12*5000+J12*50</f>
        <v>56450</v>
      </c>
    </row>
    <row r="13" spans="1:11" ht="16.5" hidden="1">
      <c r="A13" s="26" t="s">
        <v>204</v>
      </c>
      <c r="B13" s="27" t="s">
        <v>205</v>
      </c>
      <c r="C13" s="27" t="s">
        <v>192</v>
      </c>
      <c r="D13" s="28" t="s">
        <v>167</v>
      </c>
      <c r="E13" s="28" t="s">
        <v>156</v>
      </c>
      <c r="F13" s="29">
        <v>27831</v>
      </c>
      <c r="G13" s="30" t="s">
        <v>185</v>
      </c>
      <c r="H13" s="30" t="s">
        <v>176</v>
      </c>
      <c r="I13" s="30">
        <v>5</v>
      </c>
      <c r="J13" s="30">
        <f ca="1" t="shared" si="0"/>
        <v>31</v>
      </c>
      <c r="K13" s="31">
        <f>IF(E13="主任",40000,30000)+I13*5000+J13*50</f>
        <v>56550</v>
      </c>
    </row>
    <row r="15" ht="16.5">
      <c r="A15" s="25" t="s">
        <v>206</v>
      </c>
    </row>
    <row r="16" spans="1:3" ht="16.5">
      <c r="A16" s="23" t="s">
        <v>146</v>
      </c>
      <c r="B16" s="23" t="s">
        <v>179</v>
      </c>
      <c r="C16" s="24" t="s">
        <v>181</v>
      </c>
    </row>
    <row r="17" spans="1:3" ht="16.5">
      <c r="A17" s="27" t="s">
        <v>166</v>
      </c>
      <c r="B17" s="30" t="s">
        <v>185</v>
      </c>
      <c r="C17" s="25" t="s">
        <v>217</v>
      </c>
    </row>
    <row r="18" spans="1:3" ht="16.5">
      <c r="A18" s="27" t="s">
        <v>151</v>
      </c>
      <c r="B18" s="30" t="s">
        <v>190</v>
      </c>
      <c r="C18" s="25" t="s">
        <v>218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G13"/>
  <sheetViews>
    <sheetView workbookViewId="0" topLeftCell="A1">
      <selection activeCell="G1" sqref="G1"/>
    </sheetView>
  </sheetViews>
  <sheetFormatPr defaultColWidth="9.00390625" defaultRowHeight="16.5"/>
  <cols>
    <col min="1" max="1" width="6.875" style="0" customWidth="1"/>
    <col min="2" max="2" width="44.00390625" style="0" customWidth="1"/>
    <col min="3" max="3" width="6.25390625" style="0" bestFit="1" customWidth="1"/>
    <col min="4" max="5" width="8.50390625" style="0" bestFit="1" customWidth="1"/>
  </cols>
  <sheetData>
    <row r="1" spans="1:7" ht="16.5">
      <c r="A1" s="14" t="s">
        <v>107</v>
      </c>
      <c r="B1" s="14" t="s">
        <v>108</v>
      </c>
      <c r="C1" s="14" t="s">
        <v>109</v>
      </c>
      <c r="D1" s="14" t="s">
        <v>110</v>
      </c>
      <c r="E1" s="14" t="s">
        <v>111</v>
      </c>
      <c r="G1" t="s">
        <v>141</v>
      </c>
    </row>
    <row r="2" spans="1:5" ht="16.5">
      <c r="A2" s="15" t="s">
        <v>112</v>
      </c>
      <c r="B2" s="15" t="s">
        <v>113</v>
      </c>
      <c r="C2" s="15">
        <v>450</v>
      </c>
      <c r="D2" s="15">
        <v>2200</v>
      </c>
      <c r="E2" s="19">
        <f aca="true" t="shared" si="0" ref="E2:E13">C2*D2</f>
        <v>990000</v>
      </c>
    </row>
    <row r="3" spans="1:5" ht="16.5">
      <c r="A3" s="15" t="s">
        <v>114</v>
      </c>
      <c r="B3" s="15" t="s">
        <v>115</v>
      </c>
      <c r="C3" s="15">
        <v>580</v>
      </c>
      <c r="D3" s="15">
        <v>1955</v>
      </c>
      <c r="E3" s="19">
        <f t="shared" si="0"/>
        <v>1133900</v>
      </c>
    </row>
    <row r="4" spans="1:5" ht="16.5">
      <c r="A4" s="15" t="s">
        <v>116</v>
      </c>
      <c r="B4" s="15" t="s">
        <v>117</v>
      </c>
      <c r="C4" s="15">
        <v>780</v>
      </c>
      <c r="D4" s="15">
        <v>1853</v>
      </c>
      <c r="E4" s="19">
        <f t="shared" si="0"/>
        <v>1445340</v>
      </c>
    </row>
    <row r="5" spans="1:5" ht="16.5">
      <c r="A5" s="15" t="s">
        <v>118</v>
      </c>
      <c r="B5" s="15" t="s">
        <v>119</v>
      </c>
      <c r="C5" s="15">
        <v>198</v>
      </c>
      <c r="D5" s="15">
        <v>1722</v>
      </c>
      <c r="E5" s="19">
        <f t="shared" si="0"/>
        <v>340956</v>
      </c>
    </row>
    <row r="6" spans="1:5" ht="16.5">
      <c r="A6" s="15" t="s">
        <v>120</v>
      </c>
      <c r="B6" s="15" t="s">
        <v>121</v>
      </c>
      <c r="C6" s="15">
        <v>480</v>
      </c>
      <c r="D6" s="15">
        <v>1680</v>
      </c>
      <c r="E6" s="19">
        <f t="shared" si="0"/>
        <v>806400</v>
      </c>
    </row>
    <row r="7" spans="1:5" ht="16.5">
      <c r="A7" s="15" t="s">
        <v>122</v>
      </c>
      <c r="B7" s="15" t="s">
        <v>123</v>
      </c>
      <c r="C7" s="15">
        <v>480</v>
      </c>
      <c r="D7" s="15">
        <v>1600</v>
      </c>
      <c r="E7" s="19">
        <f t="shared" si="0"/>
        <v>768000</v>
      </c>
    </row>
    <row r="8" spans="1:5" ht="16.5">
      <c r="A8" s="15" t="s">
        <v>124</v>
      </c>
      <c r="B8" s="15" t="s">
        <v>125</v>
      </c>
      <c r="C8" s="15">
        <v>680</v>
      </c>
      <c r="D8" s="15">
        <v>1588</v>
      </c>
      <c r="E8" s="19">
        <f t="shared" si="0"/>
        <v>1079840</v>
      </c>
    </row>
    <row r="9" spans="1:5" ht="16.5">
      <c r="A9" s="15" t="s">
        <v>126</v>
      </c>
      <c r="B9" s="15" t="s">
        <v>127</v>
      </c>
      <c r="C9" s="15">
        <v>480</v>
      </c>
      <c r="D9" s="15">
        <v>1565</v>
      </c>
      <c r="E9" s="19">
        <f t="shared" si="0"/>
        <v>751200</v>
      </c>
    </row>
    <row r="10" spans="1:5" ht="16.5">
      <c r="A10" s="15" t="s">
        <v>128</v>
      </c>
      <c r="B10" s="15" t="s">
        <v>129</v>
      </c>
      <c r="C10" s="15">
        <v>198</v>
      </c>
      <c r="D10" s="15">
        <v>1301</v>
      </c>
      <c r="E10" s="19">
        <f t="shared" si="0"/>
        <v>257598</v>
      </c>
    </row>
    <row r="11" spans="1:5" ht="16.5">
      <c r="A11" s="15" t="s">
        <v>130</v>
      </c>
      <c r="B11" s="15" t="s">
        <v>131</v>
      </c>
      <c r="C11" s="15">
        <v>198</v>
      </c>
      <c r="D11" s="15">
        <v>1250</v>
      </c>
      <c r="E11" s="19">
        <f t="shared" si="0"/>
        <v>247500</v>
      </c>
    </row>
    <row r="12" spans="1:5" ht="16.5">
      <c r="A12" s="15" t="s">
        <v>132</v>
      </c>
      <c r="B12" s="15" t="s">
        <v>133</v>
      </c>
      <c r="C12" s="15">
        <v>320</v>
      </c>
      <c r="D12" s="15">
        <v>1100</v>
      </c>
      <c r="E12" s="19">
        <f t="shared" si="0"/>
        <v>352000</v>
      </c>
    </row>
    <row r="13" spans="1:5" ht="16.5">
      <c r="A13" s="15" t="s">
        <v>134</v>
      </c>
      <c r="B13" s="15" t="s">
        <v>135</v>
      </c>
      <c r="C13" s="15">
        <v>620</v>
      </c>
      <c r="D13" s="15">
        <v>1000</v>
      </c>
      <c r="E13" s="19">
        <f t="shared" si="0"/>
        <v>620000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G1" sqref="G1"/>
    </sheetView>
  </sheetViews>
  <sheetFormatPr defaultColWidth="9.00390625" defaultRowHeight="16.5"/>
  <cols>
    <col min="1" max="1" width="6.875" style="0" customWidth="1"/>
    <col min="2" max="2" width="44.375" style="0" customWidth="1"/>
    <col min="3" max="3" width="6.25390625" style="0" bestFit="1" customWidth="1"/>
    <col min="4" max="5" width="8.50390625" style="0" bestFit="1" customWidth="1"/>
  </cols>
  <sheetData>
    <row r="1" spans="1:7" ht="16.5">
      <c r="A1" s="14" t="s">
        <v>107</v>
      </c>
      <c r="B1" s="14" t="s">
        <v>108</v>
      </c>
      <c r="C1" s="14" t="s">
        <v>109</v>
      </c>
      <c r="D1" s="14" t="s">
        <v>110</v>
      </c>
      <c r="E1" s="14" t="s">
        <v>111</v>
      </c>
      <c r="G1" t="s">
        <v>144</v>
      </c>
    </row>
    <row r="2" spans="1:5" ht="16.5">
      <c r="A2" s="15" t="s">
        <v>112</v>
      </c>
      <c r="B2" t="s">
        <v>113</v>
      </c>
      <c r="C2">
        <v>450</v>
      </c>
      <c r="D2" s="15">
        <v>2200</v>
      </c>
      <c r="E2" s="16">
        <f aca="true" t="shared" si="0" ref="E2:E14">C2*D2</f>
        <v>990000</v>
      </c>
    </row>
    <row r="3" spans="1:5" ht="16.5">
      <c r="A3" s="15" t="s">
        <v>114</v>
      </c>
      <c r="B3" t="s">
        <v>115</v>
      </c>
      <c r="C3">
        <v>580</v>
      </c>
      <c r="D3" s="15">
        <v>1955</v>
      </c>
      <c r="E3" s="16">
        <f t="shared" si="0"/>
        <v>1133900</v>
      </c>
    </row>
    <row r="4" spans="1:5" ht="16.5">
      <c r="A4" s="15" t="s">
        <v>116</v>
      </c>
      <c r="B4" t="s">
        <v>117</v>
      </c>
      <c r="C4">
        <v>780</v>
      </c>
      <c r="D4" s="15">
        <v>1853</v>
      </c>
      <c r="E4" s="16">
        <f t="shared" si="0"/>
        <v>1445340</v>
      </c>
    </row>
    <row r="5" spans="1:5" ht="16.5">
      <c r="A5" s="15" t="s">
        <v>118</v>
      </c>
      <c r="B5" t="s">
        <v>119</v>
      </c>
      <c r="C5">
        <v>198</v>
      </c>
      <c r="D5" s="15">
        <v>1722</v>
      </c>
      <c r="E5" s="16">
        <f t="shared" si="0"/>
        <v>340956</v>
      </c>
    </row>
    <row r="6" spans="1:5" ht="16.5">
      <c r="A6" s="15" t="s">
        <v>120</v>
      </c>
      <c r="B6" t="s">
        <v>121</v>
      </c>
      <c r="C6">
        <v>480</v>
      </c>
      <c r="D6" s="15">
        <v>1680</v>
      </c>
      <c r="E6" s="16">
        <f t="shared" si="0"/>
        <v>806400</v>
      </c>
    </row>
    <row r="7" spans="1:5" ht="16.5">
      <c r="A7" s="15" t="s">
        <v>122</v>
      </c>
      <c r="B7" t="s">
        <v>123</v>
      </c>
      <c r="C7">
        <v>480</v>
      </c>
      <c r="D7" s="15">
        <v>1600</v>
      </c>
      <c r="E7" s="16">
        <f t="shared" si="0"/>
        <v>768000</v>
      </c>
    </row>
    <row r="8" spans="1:5" ht="16.5">
      <c r="A8" s="15" t="s">
        <v>124</v>
      </c>
      <c r="B8" t="s">
        <v>125</v>
      </c>
      <c r="C8">
        <v>680</v>
      </c>
      <c r="D8" s="15">
        <v>1588</v>
      </c>
      <c r="E8" s="16">
        <f t="shared" si="0"/>
        <v>1079840</v>
      </c>
    </row>
    <row r="9" spans="1:5" ht="16.5">
      <c r="A9" s="15" t="s">
        <v>126</v>
      </c>
      <c r="B9" t="s">
        <v>127</v>
      </c>
      <c r="C9">
        <v>480</v>
      </c>
      <c r="D9" s="15">
        <v>1565</v>
      </c>
      <c r="E9" s="16">
        <f t="shared" si="0"/>
        <v>751200</v>
      </c>
    </row>
    <row r="10" spans="1:5" ht="16.5">
      <c r="A10" s="15" t="s">
        <v>128</v>
      </c>
      <c r="B10" t="s">
        <v>129</v>
      </c>
      <c r="C10">
        <v>198</v>
      </c>
      <c r="D10" s="15">
        <v>1301</v>
      </c>
      <c r="E10" s="16">
        <f t="shared" si="0"/>
        <v>257598</v>
      </c>
    </row>
    <row r="11" spans="1:5" ht="16.5">
      <c r="A11" s="15" t="s">
        <v>130</v>
      </c>
      <c r="B11" t="s">
        <v>131</v>
      </c>
      <c r="C11">
        <v>198</v>
      </c>
      <c r="D11" s="15">
        <v>1250</v>
      </c>
      <c r="E11" s="16">
        <f t="shared" si="0"/>
        <v>247500</v>
      </c>
    </row>
    <row r="12" spans="1:5" ht="16.5">
      <c r="A12" s="15" t="s">
        <v>132</v>
      </c>
      <c r="B12" t="s">
        <v>133</v>
      </c>
      <c r="C12">
        <v>320</v>
      </c>
      <c r="D12" s="15">
        <v>1100</v>
      </c>
      <c r="E12" s="16">
        <f t="shared" si="0"/>
        <v>352000</v>
      </c>
    </row>
    <row r="13" spans="1:5" ht="16.5">
      <c r="A13" s="15" t="s">
        <v>134</v>
      </c>
      <c r="B13" t="s">
        <v>135</v>
      </c>
      <c r="C13">
        <v>620</v>
      </c>
      <c r="D13" s="15">
        <v>1000</v>
      </c>
      <c r="E13" s="16">
        <f t="shared" si="0"/>
        <v>620000</v>
      </c>
    </row>
    <row r="14" spans="1:5" ht="16.5">
      <c r="A14" s="15" t="s">
        <v>136</v>
      </c>
      <c r="B14" t="s">
        <v>137</v>
      </c>
      <c r="C14">
        <v>480</v>
      </c>
      <c r="D14" s="15">
        <v>2000</v>
      </c>
      <c r="E14" s="16">
        <f t="shared" si="0"/>
        <v>960000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G14"/>
  <sheetViews>
    <sheetView workbookViewId="0" topLeftCell="A1">
      <selection activeCell="G4" sqref="G4"/>
    </sheetView>
  </sheetViews>
  <sheetFormatPr defaultColWidth="9.00390625" defaultRowHeight="16.5"/>
  <cols>
    <col min="1" max="1" width="6.875" style="0" customWidth="1"/>
    <col min="2" max="2" width="43.50390625" style="0" customWidth="1"/>
    <col min="3" max="3" width="6.25390625" style="0" bestFit="1" customWidth="1"/>
    <col min="4" max="5" width="8.50390625" style="0" bestFit="1" customWidth="1"/>
  </cols>
  <sheetData>
    <row r="1" spans="1:7" ht="16.5">
      <c r="A1" s="14" t="s">
        <v>70</v>
      </c>
      <c r="B1" s="14" t="s">
        <v>71</v>
      </c>
      <c r="C1" s="14" t="s">
        <v>72</v>
      </c>
      <c r="D1" s="14" t="s">
        <v>73</v>
      </c>
      <c r="E1" s="14" t="s">
        <v>74</v>
      </c>
      <c r="G1" t="s">
        <v>143</v>
      </c>
    </row>
    <row r="2" spans="1:7" ht="16.5">
      <c r="A2" s="15" t="s">
        <v>75</v>
      </c>
      <c r="B2" t="s">
        <v>76</v>
      </c>
      <c r="C2">
        <v>450</v>
      </c>
      <c r="D2" s="15">
        <v>2200</v>
      </c>
      <c r="E2" s="16">
        <f aca="true" t="shared" si="0" ref="E2:E14">C2*D2</f>
        <v>990000</v>
      </c>
      <c r="G2" s="22" t="s">
        <v>142</v>
      </c>
    </row>
    <row r="3" spans="1:5" ht="16.5">
      <c r="A3" s="15" t="s">
        <v>77</v>
      </c>
      <c r="B3" t="s">
        <v>78</v>
      </c>
      <c r="C3">
        <v>299</v>
      </c>
      <c r="D3" s="15">
        <v>1955</v>
      </c>
      <c r="E3" s="16">
        <f t="shared" si="0"/>
        <v>584545</v>
      </c>
    </row>
    <row r="4" spans="1:7" ht="16.5">
      <c r="A4" s="15" t="s">
        <v>79</v>
      </c>
      <c r="B4" t="s">
        <v>80</v>
      </c>
      <c r="C4">
        <v>780</v>
      </c>
      <c r="D4" s="15">
        <v>1853</v>
      </c>
      <c r="E4" s="16">
        <f t="shared" si="0"/>
        <v>1445340</v>
      </c>
      <c r="G4" s="14" t="s">
        <v>139</v>
      </c>
    </row>
    <row r="5" spans="1:7" ht="16.5">
      <c r="A5" s="15" t="s">
        <v>81</v>
      </c>
      <c r="B5" t="s">
        <v>82</v>
      </c>
      <c r="C5">
        <v>198</v>
      </c>
      <c r="D5" s="15">
        <v>1722</v>
      </c>
      <c r="E5" s="16">
        <f t="shared" si="0"/>
        <v>340956</v>
      </c>
      <c r="G5" s="14" t="s">
        <v>138</v>
      </c>
    </row>
    <row r="6" spans="1:5" ht="16.5">
      <c r="A6" s="15" t="s">
        <v>83</v>
      </c>
      <c r="B6" t="s">
        <v>84</v>
      </c>
      <c r="C6">
        <v>480</v>
      </c>
      <c r="D6" s="15">
        <v>1680</v>
      </c>
      <c r="E6" s="16">
        <f t="shared" si="0"/>
        <v>806400</v>
      </c>
    </row>
    <row r="7" spans="1:5" ht="16.5">
      <c r="A7" s="15" t="s">
        <v>85</v>
      </c>
      <c r="B7" t="s">
        <v>86</v>
      </c>
      <c r="C7">
        <v>490</v>
      </c>
      <c r="D7" s="15">
        <v>1600</v>
      </c>
      <c r="E7" s="16">
        <f t="shared" si="0"/>
        <v>784000</v>
      </c>
    </row>
    <row r="8" spans="1:5" ht="16.5">
      <c r="A8" s="15" t="s">
        <v>87</v>
      </c>
      <c r="B8" t="s">
        <v>88</v>
      </c>
      <c r="C8">
        <v>680</v>
      </c>
      <c r="D8" s="15">
        <v>1588</v>
      </c>
      <c r="E8" s="16">
        <f t="shared" si="0"/>
        <v>1079840</v>
      </c>
    </row>
    <row r="9" spans="1:5" ht="16.5">
      <c r="A9" s="15" t="s">
        <v>89</v>
      </c>
      <c r="B9" t="s">
        <v>90</v>
      </c>
      <c r="C9">
        <v>480</v>
      </c>
      <c r="D9" s="15">
        <v>1565</v>
      </c>
      <c r="E9" s="16">
        <f t="shared" si="0"/>
        <v>751200</v>
      </c>
    </row>
    <row r="10" spans="1:5" ht="16.5">
      <c r="A10" s="15" t="s">
        <v>91</v>
      </c>
      <c r="B10" t="s">
        <v>92</v>
      </c>
      <c r="C10">
        <v>198</v>
      </c>
      <c r="D10" s="15">
        <v>1301</v>
      </c>
      <c r="E10" s="16">
        <f t="shared" si="0"/>
        <v>257598</v>
      </c>
    </row>
    <row r="11" spans="1:5" ht="16.5">
      <c r="A11" s="15" t="s">
        <v>93</v>
      </c>
      <c r="B11" t="s">
        <v>94</v>
      </c>
      <c r="C11">
        <v>198</v>
      </c>
      <c r="D11" s="15">
        <v>1250</v>
      </c>
      <c r="E11" s="16">
        <f t="shared" si="0"/>
        <v>247500</v>
      </c>
    </row>
    <row r="12" spans="1:5" ht="16.5">
      <c r="A12" s="15" t="s">
        <v>95</v>
      </c>
      <c r="B12" t="s">
        <v>96</v>
      </c>
      <c r="C12">
        <v>320</v>
      </c>
      <c r="D12" s="15">
        <v>1100</v>
      </c>
      <c r="E12" s="16">
        <f t="shared" si="0"/>
        <v>352000</v>
      </c>
    </row>
    <row r="13" spans="1:5" ht="16.5">
      <c r="A13" s="15" t="s">
        <v>97</v>
      </c>
      <c r="B13" t="s">
        <v>98</v>
      </c>
      <c r="C13">
        <v>620</v>
      </c>
      <c r="D13" s="15">
        <v>1000</v>
      </c>
      <c r="E13" s="16">
        <f t="shared" si="0"/>
        <v>620000</v>
      </c>
    </row>
    <row r="14" spans="1:5" ht="16.5">
      <c r="A14" s="15" t="s">
        <v>99</v>
      </c>
      <c r="B14" t="s">
        <v>100</v>
      </c>
      <c r="C14">
        <v>480</v>
      </c>
      <c r="D14" s="15">
        <v>2000</v>
      </c>
      <c r="E14" s="16">
        <f t="shared" si="0"/>
        <v>960000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17"/>
  <sheetViews>
    <sheetView workbookViewId="0" topLeftCell="A1">
      <selection activeCell="B24" sqref="B24"/>
    </sheetView>
  </sheetViews>
  <sheetFormatPr defaultColWidth="9.00390625" defaultRowHeight="16.5"/>
  <cols>
    <col min="1" max="1" width="6.875" style="0" customWidth="1"/>
    <col min="2" max="2" width="42.125" style="0" customWidth="1"/>
    <col min="3" max="3" width="6.25390625" style="0" bestFit="1" customWidth="1"/>
    <col min="4" max="5" width="8.50390625" style="0" customWidth="1"/>
    <col min="6" max="6" width="6.50390625" style="0" customWidth="1"/>
  </cols>
  <sheetData>
    <row r="1" spans="1:6" ht="16.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103</v>
      </c>
    </row>
    <row r="2" spans="1:6" ht="16.5">
      <c r="A2" s="15" t="s">
        <v>60</v>
      </c>
      <c r="B2" t="s">
        <v>61</v>
      </c>
      <c r="C2" s="16">
        <v>299</v>
      </c>
      <c r="D2" s="16">
        <v>1722</v>
      </c>
      <c r="E2" s="16">
        <f aca="true" t="shared" si="0" ref="E2:E17">C2*D2</f>
        <v>514878</v>
      </c>
      <c r="F2" s="17">
        <f aca="true" t="shared" si="1" ref="F2:F17">IF(LEFT(A2,1)="f",1,2)</f>
        <v>1</v>
      </c>
    </row>
    <row r="3" spans="1:6" ht="16.5">
      <c r="A3" s="18" t="s">
        <v>64</v>
      </c>
      <c r="B3" s="18" t="s">
        <v>65</v>
      </c>
      <c r="C3" s="18">
        <v>490</v>
      </c>
      <c r="D3" s="18">
        <v>1955</v>
      </c>
      <c r="E3" s="18">
        <f t="shared" si="0"/>
        <v>957950</v>
      </c>
      <c r="F3" s="17">
        <f t="shared" si="1"/>
        <v>1</v>
      </c>
    </row>
    <row r="4" spans="1:6" ht="16.5">
      <c r="A4" s="18" t="s">
        <v>66</v>
      </c>
      <c r="B4" s="18" t="s">
        <v>67</v>
      </c>
      <c r="C4" s="18">
        <v>480</v>
      </c>
      <c r="D4" s="18">
        <v>1853</v>
      </c>
      <c r="E4" s="18">
        <f t="shared" si="0"/>
        <v>889440</v>
      </c>
      <c r="F4" s="17">
        <f t="shared" si="1"/>
        <v>1</v>
      </c>
    </row>
    <row r="5" spans="1:6" ht="16.5">
      <c r="A5" s="15" t="s">
        <v>17</v>
      </c>
      <c r="B5" t="s">
        <v>21</v>
      </c>
      <c r="C5" s="16">
        <v>320</v>
      </c>
      <c r="D5" s="16">
        <v>2000</v>
      </c>
      <c r="E5" s="16">
        <f t="shared" si="0"/>
        <v>640000</v>
      </c>
      <c r="F5" s="17">
        <f t="shared" si="1"/>
        <v>1</v>
      </c>
    </row>
    <row r="6" spans="1:6" ht="16.5">
      <c r="A6" s="15" t="s">
        <v>68</v>
      </c>
      <c r="B6" s="16" t="s">
        <v>69</v>
      </c>
      <c r="C6" s="16">
        <v>320</v>
      </c>
      <c r="D6" s="16">
        <v>1650</v>
      </c>
      <c r="E6" s="16">
        <f t="shared" si="0"/>
        <v>528000</v>
      </c>
      <c r="F6" s="17">
        <f t="shared" si="1"/>
        <v>1</v>
      </c>
    </row>
    <row r="7" spans="1:6" ht="16.5">
      <c r="A7" s="15" t="s">
        <v>5</v>
      </c>
      <c r="B7" t="s">
        <v>59</v>
      </c>
      <c r="C7" s="16">
        <v>450</v>
      </c>
      <c r="D7" s="16">
        <v>1000</v>
      </c>
      <c r="E7" s="16">
        <f t="shared" si="0"/>
        <v>450000</v>
      </c>
      <c r="F7" s="17">
        <f t="shared" si="1"/>
        <v>1</v>
      </c>
    </row>
    <row r="8" spans="1:6" ht="16.5">
      <c r="A8" s="15" t="s">
        <v>25</v>
      </c>
      <c r="B8" t="s">
        <v>28</v>
      </c>
      <c r="C8" s="16">
        <v>198</v>
      </c>
      <c r="D8" s="16">
        <v>1250</v>
      </c>
      <c r="E8" s="16">
        <f t="shared" si="0"/>
        <v>247500</v>
      </c>
      <c r="F8" s="17">
        <f t="shared" si="1"/>
        <v>1</v>
      </c>
    </row>
    <row r="9" spans="1:6" ht="16.5">
      <c r="A9" s="15" t="s">
        <v>16</v>
      </c>
      <c r="B9" t="s">
        <v>22</v>
      </c>
      <c r="C9" s="16">
        <v>620</v>
      </c>
      <c r="D9" s="16">
        <v>1100</v>
      </c>
      <c r="E9" s="16">
        <f t="shared" si="0"/>
        <v>682000</v>
      </c>
      <c r="F9" s="17">
        <f t="shared" si="1"/>
        <v>1</v>
      </c>
    </row>
    <row r="10" spans="1:6" ht="16.5">
      <c r="A10" s="15" t="s">
        <v>104</v>
      </c>
      <c r="B10" t="s">
        <v>19</v>
      </c>
      <c r="C10" s="16">
        <v>480</v>
      </c>
      <c r="D10" s="16">
        <v>1588</v>
      </c>
      <c r="E10" s="17">
        <f t="shared" si="0"/>
        <v>762240</v>
      </c>
      <c r="F10" s="17">
        <f t="shared" si="1"/>
        <v>2</v>
      </c>
    </row>
    <row r="11" spans="1:6" ht="16.5">
      <c r="A11" s="15" t="s">
        <v>23</v>
      </c>
      <c r="B11" t="s">
        <v>26</v>
      </c>
      <c r="C11" s="16">
        <v>480</v>
      </c>
      <c r="D11" s="16">
        <v>1565</v>
      </c>
      <c r="E11" s="16">
        <f t="shared" si="0"/>
        <v>751200</v>
      </c>
      <c r="F11" s="17">
        <f t="shared" si="1"/>
        <v>1</v>
      </c>
    </row>
    <row r="12" spans="1:6" ht="16.5">
      <c r="A12" s="15" t="s">
        <v>24</v>
      </c>
      <c r="B12" t="s">
        <v>27</v>
      </c>
      <c r="C12" s="16">
        <v>198</v>
      </c>
      <c r="D12" s="16">
        <v>1301</v>
      </c>
      <c r="E12" s="16">
        <f t="shared" si="0"/>
        <v>257598</v>
      </c>
      <c r="F12" s="17">
        <f t="shared" si="1"/>
        <v>1</v>
      </c>
    </row>
    <row r="13" spans="1:6" ht="16.5">
      <c r="A13" s="15" t="s">
        <v>11</v>
      </c>
      <c r="B13" t="s">
        <v>63</v>
      </c>
      <c r="C13" s="16">
        <v>198</v>
      </c>
      <c r="D13" s="16">
        <v>1680</v>
      </c>
      <c r="E13" s="16">
        <f t="shared" si="0"/>
        <v>332640</v>
      </c>
      <c r="F13" s="17">
        <f t="shared" si="1"/>
        <v>1</v>
      </c>
    </row>
    <row r="14" spans="1:6" ht="16.5">
      <c r="A14" s="15" t="s">
        <v>105</v>
      </c>
      <c r="B14" t="s">
        <v>20</v>
      </c>
      <c r="C14" s="16">
        <v>680</v>
      </c>
      <c r="D14" s="16">
        <v>2200</v>
      </c>
      <c r="E14" s="16">
        <f t="shared" si="0"/>
        <v>1496000</v>
      </c>
      <c r="F14" s="17">
        <f t="shared" si="1"/>
        <v>2</v>
      </c>
    </row>
    <row r="15" spans="1:6" ht="16.5">
      <c r="A15" s="15" t="s">
        <v>106</v>
      </c>
      <c r="B15" t="s">
        <v>62</v>
      </c>
      <c r="C15" s="16">
        <v>780</v>
      </c>
      <c r="D15" s="16">
        <v>1680</v>
      </c>
      <c r="E15" s="16">
        <f t="shared" si="0"/>
        <v>1310400</v>
      </c>
      <c r="F15" s="17">
        <f t="shared" si="1"/>
        <v>2</v>
      </c>
    </row>
    <row r="16" spans="1:6" ht="16.5">
      <c r="A16" s="18" t="s">
        <v>64</v>
      </c>
      <c r="B16" s="18" t="s">
        <v>65</v>
      </c>
      <c r="C16" s="18">
        <v>490</v>
      </c>
      <c r="D16" s="18">
        <v>1955</v>
      </c>
      <c r="E16" s="18">
        <f t="shared" si="0"/>
        <v>957950</v>
      </c>
      <c r="F16" s="17">
        <f t="shared" si="1"/>
        <v>1</v>
      </c>
    </row>
    <row r="17" spans="1:6" ht="16.5">
      <c r="A17" s="18" t="s">
        <v>66</v>
      </c>
      <c r="B17" s="18" t="s">
        <v>67</v>
      </c>
      <c r="C17" s="18">
        <v>480</v>
      </c>
      <c r="D17" s="18">
        <v>1853</v>
      </c>
      <c r="E17" s="18">
        <f t="shared" si="0"/>
        <v>889440</v>
      </c>
      <c r="F17" s="17">
        <f t="shared" si="1"/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4"/>
  <sheetViews>
    <sheetView workbookViewId="0" topLeftCell="A1">
      <selection activeCell="F15" sqref="F15"/>
    </sheetView>
  </sheetViews>
  <sheetFormatPr defaultColWidth="9.00390625" defaultRowHeight="16.5"/>
  <cols>
    <col min="1" max="1" width="9.50390625" style="0" customWidth="1"/>
    <col min="2" max="2" width="24.50390625" style="0" customWidth="1"/>
    <col min="3" max="16384" width="9.50390625" style="0" customWidth="1"/>
  </cols>
  <sheetData>
    <row r="1" spans="1:6" ht="16.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103</v>
      </c>
    </row>
    <row r="2" spans="1:6" ht="16.5">
      <c r="A2" s="15" t="s">
        <v>104</v>
      </c>
      <c r="B2" t="s">
        <v>19</v>
      </c>
      <c r="C2" s="16">
        <v>480</v>
      </c>
      <c r="D2" s="16">
        <v>1588</v>
      </c>
      <c r="E2" s="17">
        <v>762240</v>
      </c>
      <c r="F2" s="17">
        <v>2</v>
      </c>
    </row>
    <row r="3" spans="1:6" ht="16.5">
      <c r="A3" s="15" t="s">
        <v>105</v>
      </c>
      <c r="B3" t="s">
        <v>20</v>
      </c>
      <c r="C3" s="16">
        <v>680</v>
      </c>
      <c r="D3" s="16">
        <v>2200</v>
      </c>
      <c r="E3" s="16">
        <v>1496000</v>
      </c>
      <c r="F3" s="17">
        <v>2</v>
      </c>
    </row>
    <row r="4" spans="1:6" ht="16.5">
      <c r="A4" s="15" t="s">
        <v>106</v>
      </c>
      <c r="B4" t="s">
        <v>62</v>
      </c>
      <c r="C4" s="16">
        <v>780</v>
      </c>
      <c r="D4" s="16">
        <v>1680</v>
      </c>
      <c r="E4" s="16">
        <v>1310400</v>
      </c>
      <c r="F4" s="17">
        <v>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F15"/>
  <sheetViews>
    <sheetView workbookViewId="0" topLeftCell="A1">
      <selection activeCell="B24" sqref="B24"/>
    </sheetView>
  </sheetViews>
  <sheetFormatPr defaultColWidth="9.00390625" defaultRowHeight="16.5"/>
  <cols>
    <col min="2" max="2" width="35.00390625" style="0" customWidth="1"/>
  </cols>
  <sheetData>
    <row r="1" spans="1:6" ht="16.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103</v>
      </c>
    </row>
    <row r="2" spans="1:6" ht="16.5">
      <c r="A2" s="15" t="s">
        <v>60</v>
      </c>
      <c r="B2" t="s">
        <v>61</v>
      </c>
      <c r="C2" s="16">
        <v>299</v>
      </c>
      <c r="D2" s="16">
        <v>1722</v>
      </c>
      <c r="E2" s="16">
        <v>514878</v>
      </c>
      <c r="F2" s="17">
        <v>1</v>
      </c>
    </row>
    <row r="3" spans="1:6" ht="16.5">
      <c r="A3" s="18" t="s">
        <v>64</v>
      </c>
      <c r="B3" s="18" t="s">
        <v>65</v>
      </c>
      <c r="C3" s="18">
        <v>490</v>
      </c>
      <c r="D3" s="18">
        <v>1955</v>
      </c>
      <c r="E3" s="18">
        <v>957950</v>
      </c>
      <c r="F3" s="17">
        <v>1</v>
      </c>
    </row>
    <row r="4" spans="1:6" ht="16.5">
      <c r="A4" s="18" t="s">
        <v>66</v>
      </c>
      <c r="B4" s="18" t="s">
        <v>67</v>
      </c>
      <c r="C4" s="18">
        <v>480</v>
      </c>
      <c r="D4" s="18">
        <v>1853</v>
      </c>
      <c r="E4" s="18">
        <v>889440</v>
      </c>
      <c r="F4" s="17">
        <v>1</v>
      </c>
    </row>
    <row r="5" spans="1:6" ht="16.5">
      <c r="A5" s="15" t="s">
        <v>17</v>
      </c>
      <c r="B5" t="s">
        <v>21</v>
      </c>
      <c r="C5" s="16">
        <v>320</v>
      </c>
      <c r="D5" s="16">
        <v>2000</v>
      </c>
      <c r="E5" s="16">
        <v>640000</v>
      </c>
      <c r="F5" s="17">
        <v>1</v>
      </c>
    </row>
    <row r="6" spans="1:6" ht="16.5">
      <c r="A6" s="15" t="s">
        <v>68</v>
      </c>
      <c r="B6" s="16" t="s">
        <v>69</v>
      </c>
      <c r="C6" s="16">
        <v>320</v>
      </c>
      <c r="D6" s="16">
        <v>1650</v>
      </c>
      <c r="E6" s="16">
        <v>528000</v>
      </c>
      <c r="F6" s="17">
        <v>1</v>
      </c>
    </row>
    <row r="7" spans="1:6" ht="16.5">
      <c r="A7" s="15" t="s">
        <v>5</v>
      </c>
      <c r="B7" t="s">
        <v>59</v>
      </c>
      <c r="C7" s="16">
        <v>450</v>
      </c>
      <c r="D7" s="16">
        <v>1000</v>
      </c>
      <c r="E7" s="16">
        <v>450000</v>
      </c>
      <c r="F7" s="17">
        <v>1</v>
      </c>
    </row>
    <row r="8" spans="1:6" ht="16.5">
      <c r="A8" s="15" t="s">
        <v>25</v>
      </c>
      <c r="B8" t="s">
        <v>28</v>
      </c>
      <c r="C8" s="16">
        <v>198</v>
      </c>
      <c r="D8" s="16">
        <v>1250</v>
      </c>
      <c r="E8" s="16">
        <v>247500</v>
      </c>
      <c r="F8" s="17">
        <v>1</v>
      </c>
    </row>
    <row r="9" spans="1:6" ht="16.5">
      <c r="A9" s="15" t="s">
        <v>16</v>
      </c>
      <c r="B9" t="s">
        <v>22</v>
      </c>
      <c r="C9" s="16">
        <v>620</v>
      </c>
      <c r="D9" s="16">
        <v>1100</v>
      </c>
      <c r="E9" s="16">
        <v>682000</v>
      </c>
      <c r="F9" s="17">
        <v>1</v>
      </c>
    </row>
    <row r="10" spans="1:6" ht="16.5">
      <c r="A10" s="15" t="s">
        <v>104</v>
      </c>
      <c r="B10" t="s">
        <v>19</v>
      </c>
      <c r="C10" s="16">
        <v>480</v>
      </c>
      <c r="D10" s="16">
        <v>1588</v>
      </c>
      <c r="E10" s="17">
        <v>762240</v>
      </c>
      <c r="F10" s="17">
        <v>2</v>
      </c>
    </row>
    <row r="11" spans="1:6" ht="16.5">
      <c r="A11" s="15" t="s">
        <v>23</v>
      </c>
      <c r="B11" t="s">
        <v>26</v>
      </c>
      <c r="C11" s="16">
        <v>480</v>
      </c>
      <c r="D11" s="16">
        <v>1565</v>
      </c>
      <c r="E11" s="16">
        <v>751200</v>
      </c>
      <c r="F11" s="17">
        <v>1</v>
      </c>
    </row>
    <row r="12" spans="1:6" ht="16.5">
      <c r="A12" s="15" t="s">
        <v>24</v>
      </c>
      <c r="B12" t="s">
        <v>27</v>
      </c>
      <c r="C12" s="16">
        <v>198</v>
      </c>
      <c r="D12" s="16">
        <v>1301</v>
      </c>
      <c r="E12" s="16">
        <v>257598</v>
      </c>
      <c r="F12" s="17">
        <v>1</v>
      </c>
    </row>
    <row r="13" spans="1:6" ht="16.5">
      <c r="A13" s="15" t="s">
        <v>11</v>
      </c>
      <c r="B13" t="s">
        <v>63</v>
      </c>
      <c r="C13" s="16">
        <v>198</v>
      </c>
      <c r="D13" s="16">
        <v>1680</v>
      </c>
      <c r="E13" s="16">
        <v>332640</v>
      </c>
      <c r="F13" s="17">
        <v>1</v>
      </c>
    </row>
    <row r="14" spans="1:6" ht="16.5">
      <c r="A14" s="15" t="s">
        <v>105</v>
      </c>
      <c r="B14" t="s">
        <v>20</v>
      </c>
      <c r="C14" s="16">
        <v>680</v>
      </c>
      <c r="D14" s="16">
        <v>2200</v>
      </c>
      <c r="E14" s="16">
        <v>1496000</v>
      </c>
      <c r="F14" s="17">
        <v>2</v>
      </c>
    </row>
    <row r="15" spans="1:6" ht="16.5">
      <c r="A15" s="15" t="s">
        <v>106</v>
      </c>
      <c r="B15" t="s">
        <v>62</v>
      </c>
      <c r="C15" s="16">
        <v>780</v>
      </c>
      <c r="D15" s="16">
        <v>1680</v>
      </c>
      <c r="E15" s="16">
        <v>1310400</v>
      </c>
      <c r="F15" s="17">
        <v>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18" sqref="D18"/>
    </sheetView>
  </sheetViews>
  <sheetFormatPr defaultColWidth="9.00390625" defaultRowHeight="16.5"/>
  <cols>
    <col min="1" max="1" width="6.875" style="0" customWidth="1"/>
    <col min="2" max="2" width="42.50390625" style="0" customWidth="1"/>
    <col min="3" max="3" width="6.25390625" style="0" bestFit="1" customWidth="1"/>
    <col min="4" max="5" width="8.50390625" style="0" bestFit="1" customWidth="1"/>
  </cols>
  <sheetData>
    <row r="1" spans="1:5" ht="16.5">
      <c r="A1" s="11" t="s">
        <v>70</v>
      </c>
      <c r="B1" s="11" t="s">
        <v>71</v>
      </c>
      <c r="C1" s="11" t="s">
        <v>72</v>
      </c>
      <c r="D1" s="11" t="s">
        <v>73</v>
      </c>
      <c r="E1" s="11" t="s">
        <v>74</v>
      </c>
    </row>
    <row r="2" spans="1:5" ht="16.5">
      <c r="A2" s="12" t="s">
        <v>75</v>
      </c>
      <c r="B2" s="13" t="s">
        <v>76</v>
      </c>
      <c r="C2" s="12">
        <v>450</v>
      </c>
      <c r="D2" s="13">
        <v>1000</v>
      </c>
      <c r="E2" s="12">
        <f aca="true" t="shared" si="0" ref="E2:E15">C2*D2</f>
        <v>450000</v>
      </c>
    </row>
    <row r="3" spans="1:5" ht="16.5">
      <c r="A3" s="12" t="s">
        <v>77</v>
      </c>
      <c r="B3" s="13" t="s">
        <v>78</v>
      </c>
      <c r="C3" s="12">
        <v>299</v>
      </c>
      <c r="D3" s="13">
        <v>1722</v>
      </c>
      <c r="E3" s="12">
        <f t="shared" si="0"/>
        <v>514878</v>
      </c>
    </row>
    <row r="4" spans="1:5" ht="16.5">
      <c r="A4" s="12" t="s">
        <v>79</v>
      </c>
      <c r="B4" s="13" t="s">
        <v>80</v>
      </c>
      <c r="C4" s="12">
        <v>780</v>
      </c>
      <c r="D4" s="13">
        <v>1680</v>
      </c>
      <c r="E4" s="12">
        <f t="shared" si="0"/>
        <v>1310400</v>
      </c>
    </row>
    <row r="5" spans="1:5" ht="16.5">
      <c r="A5" s="12" t="s">
        <v>81</v>
      </c>
      <c r="B5" s="13" t="s">
        <v>82</v>
      </c>
      <c r="C5" s="12">
        <v>198</v>
      </c>
      <c r="D5" s="13">
        <v>1680</v>
      </c>
      <c r="E5" s="12">
        <f t="shared" si="0"/>
        <v>332640</v>
      </c>
    </row>
    <row r="6" spans="1:5" ht="16.5">
      <c r="A6" s="12" t="s">
        <v>83</v>
      </c>
      <c r="B6" s="13" t="s">
        <v>84</v>
      </c>
      <c r="C6" s="12">
        <v>480</v>
      </c>
      <c r="D6" s="13">
        <v>1588</v>
      </c>
      <c r="E6" s="12">
        <f t="shared" si="0"/>
        <v>762240</v>
      </c>
    </row>
    <row r="7" spans="1:5" ht="16.5">
      <c r="A7" s="12" t="s">
        <v>85</v>
      </c>
      <c r="B7" s="13" t="s">
        <v>86</v>
      </c>
      <c r="C7" s="12">
        <v>490</v>
      </c>
      <c r="D7" s="13">
        <v>1955</v>
      </c>
      <c r="E7" s="12">
        <f t="shared" si="0"/>
        <v>957950</v>
      </c>
    </row>
    <row r="8" spans="1:5" ht="16.5">
      <c r="A8" s="12" t="s">
        <v>87</v>
      </c>
      <c r="B8" s="13" t="s">
        <v>88</v>
      </c>
      <c r="C8" s="12">
        <v>680</v>
      </c>
      <c r="D8" s="13">
        <v>2200</v>
      </c>
      <c r="E8" s="12">
        <f t="shared" si="0"/>
        <v>1496000</v>
      </c>
    </row>
    <row r="9" spans="1:5" ht="16.5">
      <c r="A9" s="12" t="s">
        <v>89</v>
      </c>
      <c r="B9" s="13" t="s">
        <v>90</v>
      </c>
      <c r="C9" s="12">
        <v>480</v>
      </c>
      <c r="D9" s="13">
        <v>1565</v>
      </c>
      <c r="E9" s="12">
        <f t="shared" si="0"/>
        <v>751200</v>
      </c>
    </row>
    <row r="10" spans="1:5" ht="16.5">
      <c r="A10" s="12" t="s">
        <v>91</v>
      </c>
      <c r="B10" s="13" t="s">
        <v>92</v>
      </c>
      <c r="C10" s="12">
        <v>198</v>
      </c>
      <c r="D10" s="13">
        <v>1301</v>
      </c>
      <c r="E10" s="12">
        <f t="shared" si="0"/>
        <v>257598</v>
      </c>
    </row>
    <row r="11" spans="1:5" ht="16.5">
      <c r="A11" s="12" t="s">
        <v>93</v>
      </c>
      <c r="B11" s="13" t="s">
        <v>94</v>
      </c>
      <c r="C11" s="12">
        <v>198</v>
      </c>
      <c r="D11" s="13">
        <v>1250</v>
      </c>
      <c r="E11" s="12">
        <f t="shared" si="0"/>
        <v>247500</v>
      </c>
    </row>
    <row r="12" spans="1:5" ht="16.5">
      <c r="A12" s="12" t="s">
        <v>95</v>
      </c>
      <c r="B12" s="13" t="s">
        <v>96</v>
      </c>
      <c r="C12" s="12">
        <v>320</v>
      </c>
      <c r="D12" s="13">
        <v>2000</v>
      </c>
      <c r="E12" s="12">
        <f t="shared" si="0"/>
        <v>640000</v>
      </c>
    </row>
    <row r="13" spans="1:5" ht="16.5">
      <c r="A13" s="12" t="s">
        <v>97</v>
      </c>
      <c r="B13" s="13" t="s">
        <v>98</v>
      </c>
      <c r="C13" s="12">
        <v>620</v>
      </c>
      <c r="D13" s="13">
        <v>1100</v>
      </c>
      <c r="E13" s="12">
        <f t="shared" si="0"/>
        <v>682000</v>
      </c>
    </row>
    <row r="14" spans="1:5" ht="16.5">
      <c r="A14" s="12" t="s">
        <v>99</v>
      </c>
      <c r="B14" s="13" t="s">
        <v>100</v>
      </c>
      <c r="C14" s="12">
        <v>480</v>
      </c>
      <c r="D14" s="13">
        <v>1853</v>
      </c>
      <c r="E14" s="12">
        <f t="shared" si="0"/>
        <v>889440</v>
      </c>
    </row>
    <row r="15" spans="1:5" ht="16.5">
      <c r="A15" s="12" t="s">
        <v>101</v>
      </c>
      <c r="B15" s="13" t="s">
        <v>102</v>
      </c>
      <c r="C15" s="12">
        <v>320</v>
      </c>
      <c r="D15" s="13">
        <v>1650</v>
      </c>
      <c r="E15" s="12">
        <f t="shared" si="0"/>
        <v>528000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F12"/>
  <sheetViews>
    <sheetView workbookViewId="0" topLeftCell="A1">
      <selection activeCell="D11" sqref="D11"/>
    </sheetView>
  </sheetViews>
  <sheetFormatPr defaultColWidth="9.00390625" defaultRowHeight="16.5"/>
  <cols>
    <col min="1" max="2" width="10.50390625" style="9" bestFit="1" customWidth="1"/>
    <col min="3" max="3" width="13.875" style="9" customWidth="1"/>
    <col min="4" max="16384" width="9.00390625" style="9" customWidth="1"/>
  </cols>
  <sheetData>
    <row r="1" spans="1:6" ht="16.5">
      <c r="A1" s="8" t="s">
        <v>48</v>
      </c>
      <c r="B1" s="8" t="s">
        <v>49</v>
      </c>
      <c r="C1" s="8" t="s">
        <v>50</v>
      </c>
      <c r="D1" s="8" t="s">
        <v>51</v>
      </c>
      <c r="E1" s="8" t="s">
        <v>52</v>
      </c>
      <c r="F1" s="8" t="s">
        <v>53</v>
      </c>
    </row>
    <row r="2" spans="1:6" ht="16.5">
      <c r="A2" s="9" t="s">
        <v>54</v>
      </c>
      <c r="B2" s="9" t="s">
        <v>55</v>
      </c>
      <c r="C2" s="10">
        <v>10000</v>
      </c>
      <c r="D2" s="9">
        <v>30</v>
      </c>
      <c r="E2" s="9">
        <v>1</v>
      </c>
      <c r="F2" s="9">
        <v>5</v>
      </c>
    </row>
    <row r="3" spans="1:6" ht="16.5">
      <c r="A3" s="9" t="s">
        <v>54</v>
      </c>
      <c r="B3" s="9" t="s">
        <v>56</v>
      </c>
      <c r="C3" s="10">
        <v>6000</v>
      </c>
      <c r="D3" s="9">
        <v>6</v>
      </c>
      <c r="E3" s="9">
        <v>0</v>
      </c>
      <c r="F3" s="9">
        <v>15</v>
      </c>
    </row>
    <row r="4" spans="1:6" ht="16.5">
      <c r="A4" s="9" t="s">
        <v>54</v>
      </c>
      <c r="B4" s="9" t="s">
        <v>56</v>
      </c>
      <c r="C4" s="10">
        <v>8000</v>
      </c>
      <c r="D4" s="9">
        <v>8</v>
      </c>
      <c r="E4" s="9">
        <v>0</v>
      </c>
      <c r="F4" s="9">
        <v>6</v>
      </c>
    </row>
    <row r="5" spans="1:6" ht="16.5">
      <c r="A5" s="9" t="s">
        <v>54</v>
      </c>
      <c r="B5" s="9" t="s">
        <v>57</v>
      </c>
      <c r="C5" s="10">
        <v>5000</v>
      </c>
      <c r="D5" s="9">
        <v>6</v>
      </c>
      <c r="E5" s="9">
        <v>0</v>
      </c>
      <c r="F5" s="9">
        <v>15</v>
      </c>
    </row>
    <row r="6" spans="1:6" ht="16.5">
      <c r="A6" s="9" t="s">
        <v>54</v>
      </c>
      <c r="B6" s="9" t="s">
        <v>57</v>
      </c>
      <c r="C6" s="10">
        <v>6000</v>
      </c>
      <c r="D6" s="9">
        <v>6</v>
      </c>
      <c r="E6" s="9">
        <v>0</v>
      </c>
      <c r="F6" s="9">
        <v>12</v>
      </c>
    </row>
    <row r="7" spans="1:6" ht="16.5">
      <c r="A7" s="9" t="s">
        <v>58</v>
      </c>
      <c r="B7" s="9" t="s">
        <v>55</v>
      </c>
      <c r="C7" s="10">
        <v>5150000</v>
      </c>
      <c r="D7" s="9">
        <v>30</v>
      </c>
      <c r="E7" s="9">
        <v>1</v>
      </c>
      <c r="F7" s="9">
        <v>14</v>
      </c>
    </row>
    <row r="8" spans="1:6" ht="16.5">
      <c r="A8" s="9" t="s">
        <v>58</v>
      </c>
      <c r="B8" s="9" t="s">
        <v>55</v>
      </c>
      <c r="C8" s="10">
        <v>4950000</v>
      </c>
      <c r="D8" s="9">
        <v>25</v>
      </c>
      <c r="E8" s="9">
        <v>1</v>
      </c>
      <c r="F8" s="9">
        <v>10</v>
      </c>
    </row>
    <row r="9" spans="1:6" ht="16.5">
      <c r="A9" s="9" t="s">
        <v>58</v>
      </c>
      <c r="B9" s="9" t="s">
        <v>56</v>
      </c>
      <c r="C9" s="10">
        <v>2150000</v>
      </c>
      <c r="D9" s="9">
        <v>12</v>
      </c>
      <c r="E9" s="9">
        <v>0</v>
      </c>
      <c r="F9" s="9">
        <v>4</v>
      </c>
    </row>
    <row r="10" spans="1:6" ht="16.5">
      <c r="A10" s="9" t="s">
        <v>58</v>
      </c>
      <c r="B10" s="9" t="s">
        <v>56</v>
      </c>
      <c r="C10" s="10">
        <v>2400000</v>
      </c>
      <c r="D10" s="9">
        <v>14</v>
      </c>
      <c r="E10" s="9">
        <v>0</v>
      </c>
      <c r="F10" s="9">
        <v>3</v>
      </c>
    </row>
    <row r="11" spans="1:6" ht="16.5">
      <c r="A11" s="9" t="s">
        <v>58</v>
      </c>
      <c r="B11" s="9" t="s">
        <v>56</v>
      </c>
      <c r="C11" s="10">
        <v>2200000</v>
      </c>
      <c r="D11" s="9">
        <v>12</v>
      </c>
      <c r="E11" s="9">
        <v>0</v>
      </c>
      <c r="F11" s="9">
        <v>3</v>
      </c>
    </row>
    <row r="12" spans="1:6" ht="16.5">
      <c r="A12" s="9" t="s">
        <v>58</v>
      </c>
      <c r="B12" s="9" t="s">
        <v>56</v>
      </c>
      <c r="C12" s="10">
        <v>1920000</v>
      </c>
      <c r="D12" s="9">
        <v>16</v>
      </c>
      <c r="E12" s="9">
        <v>0</v>
      </c>
      <c r="F12" s="9"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Flag Publishing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Chiang</dc:creator>
  <cp:keywords/>
  <dc:description/>
  <cp:lastModifiedBy>NTU</cp:lastModifiedBy>
  <cp:lastPrinted>2007-09-04T03:47:07Z</cp:lastPrinted>
  <dcterms:created xsi:type="dcterms:W3CDTF">2001-05-22T08:10:23Z</dcterms:created>
  <dcterms:modified xsi:type="dcterms:W3CDTF">2007-09-04T05:25:45Z</dcterms:modified>
  <cp:category/>
  <cp:version/>
  <cp:contentType/>
  <cp:contentStatus/>
</cp:coreProperties>
</file>